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D:\Work\Upwork\Aleks\Spreadsheet Formating\"/>
    </mc:Choice>
  </mc:AlternateContent>
  <xr:revisionPtr revIDLastSave="0" documentId="13_ncr:1_{0198FD3E-0CD6-4DE7-A89D-6CA47C2336C9}" xr6:coauthVersionLast="47" xr6:coauthVersionMax="47" xr10:uidLastSave="{00000000-0000-0000-0000-000000000000}"/>
  <bookViews>
    <workbookView xWindow="-120" yWindow="-120" windowWidth="29040" windowHeight="15720" xr2:uid="{BF9F980E-17E0-4D11-B170-0C87BE031A38}"/>
  </bookViews>
  <sheets>
    <sheet name="Input" sheetId="13" r:id="rId1"/>
    <sheet name="DA1-1" sheetId="5" r:id="rId2"/>
    <sheet name="DA1-2" sheetId="10" r:id="rId3"/>
  </sheets>
  <definedNames>
    <definedName name="_la1" localSheetId="1">'DA1-1'!$F$37</definedName>
    <definedName name="_la1" localSheetId="2">'DA1-2'!$F$37</definedName>
    <definedName name="_la2" localSheetId="1">'DA1-1'!$F$38</definedName>
    <definedName name="_la2" localSheetId="2">'DA1-2'!$F$38</definedName>
    <definedName name="_lp1" localSheetId="1">'DA1-1'!$F$35</definedName>
    <definedName name="_lp1" localSheetId="2">'DA1-2'!$F$35</definedName>
    <definedName name="_lp2" localSheetId="1">'DA1-1'!$F$36</definedName>
    <definedName name="_lp2" localSheetId="2">'DA1-2'!$F$36</definedName>
    <definedName name="_lq1" localSheetId="1">'DA1-1'!$F$39</definedName>
    <definedName name="_lq1" localSheetId="2">'DA1-2'!$F$39</definedName>
    <definedName name="_lq2" localSheetId="1">'DA1-1'!$F$40</definedName>
    <definedName name="_lq2" localSheetId="2">'DA1-2'!$F$40</definedName>
    <definedName name="_Ma1" localSheetId="1">'DA1-1'!$F$44</definedName>
    <definedName name="_Ma1" localSheetId="2">'DA1-2'!$F$44</definedName>
    <definedName name="_Ma2" localSheetId="1">'DA1-1'!$F$45</definedName>
    <definedName name="_Ma2" localSheetId="2">'DA1-2'!$F$45</definedName>
    <definedName name="_Mp1" localSheetId="1">'DA1-1'!$F$42</definedName>
    <definedName name="_Mp1" localSheetId="2">'DA1-2'!$F$42</definedName>
    <definedName name="_Mp2" localSheetId="1">'DA1-1'!$F$43</definedName>
    <definedName name="_Mp2" localSheetId="2">'DA1-2'!$F$43</definedName>
    <definedName name="_Mq1" localSheetId="1">'DA1-1'!$F$46</definedName>
    <definedName name="_Mq1" localSheetId="2">'DA1-2'!$F$46</definedName>
    <definedName name="_Mq2" localSheetId="1">'DA1-1'!$F$47</definedName>
    <definedName name="_Mq2" localSheetId="2">'DA1-2'!$F$47</definedName>
    <definedName name="_Pa1" localSheetId="1">'DA1-1'!$F$29</definedName>
    <definedName name="_Pa1" localSheetId="2">'DA1-2'!$F$29</definedName>
    <definedName name="_Pa2" localSheetId="1">'DA1-1'!$F$30</definedName>
    <definedName name="_Pa2" localSheetId="2">'DA1-2'!$F$30</definedName>
    <definedName name="_Pp1" localSheetId="1">'DA1-1'!$F$27</definedName>
    <definedName name="_Pp1" localSheetId="2">'DA1-2'!$F$27</definedName>
    <definedName name="_Pp2" localSheetId="1">'DA1-1'!$F$28</definedName>
    <definedName name="_Pp2" localSheetId="2">'DA1-2'!$F$28</definedName>
    <definedName name="_Pq1" localSheetId="1">'DA1-1'!$F$31</definedName>
    <definedName name="_Pq1" localSheetId="2">'DA1-2'!$F$31</definedName>
    <definedName name="_Pq2" localSheetId="1">'DA1-1'!$F$32</definedName>
    <definedName name="_Pq2" localSheetId="2">'DA1-2'!$F$32</definedName>
    <definedName name="checkM" localSheetId="1">'DA1-1'!$F$49</definedName>
    <definedName name="checkM" localSheetId="2">'DA1-2'!$F$49</definedName>
    <definedName name="checkP" localSheetId="1">'DA1-1'!$F$50</definedName>
    <definedName name="checkP" localSheetId="2">'DA1-2'!$F$50</definedName>
    <definedName name="checkTotal" localSheetId="1">'DA1-1'!$F$52</definedName>
    <definedName name="checkTotal" localSheetId="2">'DA1-2'!$F$52</definedName>
    <definedName name="d" localSheetId="1">'DA1-1'!$I$22</definedName>
    <definedName name="d" localSheetId="2">'DA1-2'!$I$22</definedName>
    <definedName name="d0" localSheetId="1">'DA1-1'!$I$21</definedName>
    <definedName name="d0" localSheetId="2">'DA1-2'!$I$21</definedName>
    <definedName name="design_gamma" localSheetId="2">'DA1-2'!$F$22</definedName>
    <definedName name="design_gamma">'DA1-1'!$F$22</definedName>
    <definedName name="design_phi" localSheetId="1">'DA1-1'!$F$21</definedName>
    <definedName name="design_phi" localSheetId="2">'DA1-2'!$F$21</definedName>
    <definedName name="gamma" localSheetId="1">Input!$F$32</definedName>
    <definedName name="gamma">Input!$F$32</definedName>
    <definedName name="gammaG" localSheetId="2">'DA1-2'!$F$13</definedName>
    <definedName name="gammaG">'DA1-1'!$F$13</definedName>
    <definedName name="gammagamma" localSheetId="2">'DA1-2'!$F$18</definedName>
    <definedName name="gammagamma">'DA1-1'!$F$18</definedName>
    <definedName name="gammaphi" localSheetId="2">'DA1-2'!$F$17</definedName>
    <definedName name="gammaphi">'DA1-1'!$F$17</definedName>
    <definedName name="gammaQ" localSheetId="2">'DA1-2'!$F$14</definedName>
    <definedName name="gammaQ">'DA1-1'!$F$14</definedName>
    <definedName name="h" localSheetId="2">Input!$F$33</definedName>
    <definedName name="h">Input!$F$33</definedName>
    <definedName name="Ka" localSheetId="1">'DA1-1'!$F$23</definedName>
    <definedName name="Ka" localSheetId="2">'DA1-2'!$F$23</definedName>
    <definedName name="Kp" localSheetId="1">'DA1-1'!$F$24</definedName>
    <definedName name="Kp" localSheetId="2">'DA1-2'!$F$24</definedName>
    <definedName name="min_exc" localSheetId="1">'DA1-1'!$F$20</definedName>
    <definedName name="min_exc" localSheetId="2">'DA1-2'!$F$20</definedName>
    <definedName name="Pa1des" localSheetId="2">'DA1-2'!$G$29</definedName>
    <definedName name="Pa1des">'DA1-1'!$G$29</definedName>
    <definedName name="Pa2des" localSheetId="2">'DA1-2'!$G$30</definedName>
    <definedName name="Pa2des">'DA1-1'!$G$30</definedName>
    <definedName name="phi">Input!$F$31</definedName>
    <definedName name="Pp1des" localSheetId="2">'DA1-2'!$G$27</definedName>
    <definedName name="Pp1des">'DA1-1'!$G$27</definedName>
    <definedName name="Pp2des" localSheetId="2">'DA1-2'!$G$28</definedName>
    <definedName name="Pp2des">'DA1-1'!$G$28</definedName>
    <definedName name="Pq1des" localSheetId="2">'DA1-2'!$G$31</definedName>
    <definedName name="Pq1des">'DA1-1'!$G$31</definedName>
    <definedName name="Pq2des" localSheetId="2">'DA1-2'!$G$32</definedName>
    <definedName name="Pq2des">'DA1-1'!$G$32</definedName>
    <definedName name="solver_adj" localSheetId="1" hidden="1">'DA1-1'!$I$21</definedName>
    <definedName name="solver_adj" localSheetId="2" hidden="1">'DA1-2'!$I$21</definedName>
    <definedName name="solver_cvg" localSheetId="1" hidden="1">0.0001</definedName>
    <definedName name="solver_cvg" localSheetId="2" hidden="1">0.0001</definedName>
    <definedName name="solver_drv" localSheetId="1" hidden="1">1</definedName>
    <definedName name="solver_drv" localSheetId="2" hidden="1">1</definedName>
    <definedName name="solver_est" localSheetId="1" hidden="1">1</definedName>
    <definedName name="solver_est" localSheetId="2" hidden="1">1</definedName>
    <definedName name="solver_itr" localSheetId="1" hidden="1">100</definedName>
    <definedName name="solver_itr" localSheetId="2" hidden="1">100</definedName>
    <definedName name="solver_lhs1" localSheetId="1" hidden="1">'DA1-1'!$I$21</definedName>
    <definedName name="solver_lhs1" localSheetId="2" hidden="1">'DA1-2'!$I$21</definedName>
    <definedName name="solver_lhs2" localSheetId="1" hidden="1">'DA1-1'!$I$21</definedName>
    <definedName name="solver_lhs2" localSheetId="2" hidden="1">'DA1-2'!$I$21</definedName>
    <definedName name="solver_lhs3" localSheetId="1" hidden="1">'DA1-1'!$I$22</definedName>
    <definedName name="solver_lhs3" localSheetId="2" hidden="1">'DA1-2'!$I$22</definedName>
    <definedName name="solver_lhs4" localSheetId="1" hidden="1">'DA1-1'!$I$22</definedName>
    <definedName name="solver_lhs4" localSheetId="2" hidden="1">'DA1-2'!$I$22</definedName>
    <definedName name="solver_lin" localSheetId="1" hidden="1">2</definedName>
    <definedName name="solver_lin" localSheetId="2" hidden="1">2</definedName>
    <definedName name="solver_neg" localSheetId="1" hidden="1">2</definedName>
    <definedName name="solver_neg" localSheetId="2" hidden="1">2</definedName>
    <definedName name="solver_num" localSheetId="1" hidden="1">2</definedName>
    <definedName name="solver_num" localSheetId="2" hidden="1">2</definedName>
    <definedName name="solver_nwt" localSheetId="1" hidden="1">1</definedName>
    <definedName name="solver_nwt" localSheetId="2" hidden="1">1</definedName>
    <definedName name="solver_opt" localSheetId="1" hidden="1">'DA1-1'!#REF!</definedName>
    <definedName name="solver_opt" localSheetId="2" hidden="1">'DA1-2'!#REF!</definedName>
    <definedName name="solver_pre" localSheetId="1" hidden="1">0.000001</definedName>
    <definedName name="solver_pre" localSheetId="2" hidden="1">0.000001</definedName>
    <definedName name="solver_rel1" localSheetId="1" hidden="1">1</definedName>
    <definedName name="solver_rel1" localSheetId="2" hidden="1">1</definedName>
    <definedName name="solver_rel2" localSheetId="1" hidden="1">3</definedName>
    <definedName name="solver_rel2" localSheetId="2" hidden="1">3</definedName>
    <definedName name="solver_rel3" localSheetId="1" hidden="1">1</definedName>
    <definedName name="solver_rel3" localSheetId="2" hidden="1">1</definedName>
    <definedName name="solver_rel4" localSheetId="1" hidden="1">3</definedName>
    <definedName name="solver_rel4" localSheetId="2" hidden="1">3</definedName>
    <definedName name="solver_rhs1" localSheetId="1" hidden="1">20</definedName>
    <definedName name="solver_rhs1" localSheetId="2" hidden="1">20</definedName>
    <definedName name="solver_rhs2" localSheetId="1" hidden="1">#REF!</definedName>
    <definedName name="solver_rhs2" localSheetId="2" hidden="1">#REF!</definedName>
    <definedName name="solver_rhs3" localSheetId="1" hidden="1">20</definedName>
    <definedName name="solver_rhs3" localSheetId="2" hidden="1">20</definedName>
    <definedName name="solver_rhs4" localSheetId="1" hidden="1">5</definedName>
    <definedName name="solver_rhs4" localSheetId="2" hidden="1">5</definedName>
    <definedName name="solver_scl" localSheetId="1" hidden="1">2</definedName>
    <definedName name="solver_scl" localSheetId="2" hidden="1">2</definedName>
    <definedName name="solver_sho" localSheetId="1" hidden="1">2</definedName>
    <definedName name="solver_sho" localSheetId="2" hidden="1">2</definedName>
    <definedName name="solver_tim" localSheetId="1" hidden="1">100</definedName>
    <definedName name="solver_tim" localSheetId="2" hidden="1">100</definedName>
    <definedName name="solver_tol" localSheetId="1" hidden="1">0.05</definedName>
    <definedName name="solver_tol" localSheetId="2" hidden="1">0.05</definedName>
    <definedName name="solver_typ" localSheetId="1" hidden="1">3</definedName>
    <definedName name="solver_typ" localSheetId="2" hidden="1">3</definedName>
    <definedName name="solver_val" localSheetId="1" hidden="1">0</definedName>
    <definedName name="solver_val" localSheetId="2" hidden="1">0</definedName>
    <definedName name="surcharge">Input!$F$34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0" i="5" l="1"/>
  <c r="H23" i="10" l="1"/>
  <c r="E44" i="13" s="1"/>
  <c r="H23" i="5"/>
  <c r="E40" i="13" s="1"/>
  <c r="F42" i="13"/>
  <c r="F21" i="10"/>
  <c r="F23" i="10" s="1"/>
  <c r="F43" i="13"/>
  <c r="F39" i="13"/>
  <c r="F38" i="13"/>
  <c r="F20" i="10"/>
  <c r="F20" i="5"/>
  <c r="F40" i="10"/>
  <c r="F35" i="10"/>
  <c r="F22" i="10"/>
  <c r="F21" i="5"/>
  <c r="F23" i="5" s="1"/>
  <c r="F30" i="10" l="1"/>
  <c r="F31" i="10"/>
  <c r="F29" i="10"/>
  <c r="F24" i="5"/>
  <c r="F32" i="5" s="1"/>
  <c r="F47" i="5" s="1"/>
  <c r="F31" i="5"/>
  <c r="F38" i="10"/>
  <c r="F45" i="10" l="1"/>
  <c r="F22" i="5"/>
  <c r="I6" i="10"/>
  <c r="I6" i="5"/>
  <c r="F6" i="10"/>
  <c r="F6" i="5"/>
  <c r="D6" i="10"/>
  <c r="D6" i="5"/>
  <c r="D4" i="10"/>
  <c r="D4" i="5"/>
  <c r="J2" i="10"/>
  <c r="J2" i="5"/>
  <c r="D2" i="10"/>
  <c r="D2" i="5"/>
  <c r="K6" i="10"/>
  <c r="H6" i="10"/>
  <c r="K6" i="5"/>
  <c r="H6" i="5"/>
  <c r="F30" i="5" l="1"/>
  <c r="F28" i="5"/>
  <c r="F27" i="5"/>
  <c r="F29" i="5"/>
  <c r="F39" i="10"/>
  <c r="F46" i="10" s="1"/>
  <c r="F37" i="10"/>
  <c r="F44" i="10" s="1"/>
  <c r="F50" i="5" l="1"/>
  <c r="F39" i="5"/>
  <c r="F46" i="5" s="1"/>
  <c r="F35" i="5"/>
  <c r="F42" i="5" s="1"/>
  <c r="H6" i="13"/>
  <c r="K6" i="13"/>
  <c r="F38" i="5" l="1"/>
  <c r="F45" i="5" s="1"/>
  <c r="F37" i="5"/>
  <c r="F44" i="5" s="1"/>
  <c r="F24" i="10"/>
  <c r="F36" i="10" l="1"/>
  <c r="F28" i="10"/>
  <c r="F43" i="10" s="1"/>
  <c r="F27" i="10"/>
  <c r="F32" i="10"/>
  <c r="F47" i="10" s="1"/>
  <c r="F36" i="5"/>
  <c r="F43" i="5" s="1"/>
  <c r="F49" i="5" s="1"/>
  <c r="F52" i="5" s="1"/>
  <c r="F50" i="10" l="1"/>
  <c r="I43" i="13" s="1"/>
  <c r="F42" i="10"/>
  <c r="F49" i="10" s="1"/>
  <c r="I39" i="13"/>
  <c r="I42" i="13" l="1"/>
  <c r="F52" i="10"/>
  <c r="I38"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sb89</author>
  </authors>
  <commentList>
    <comment ref="E32" authorId="0" shapeId="0" xr:uid="{9B30A921-A49A-4972-AA47-1EEDED84DFC3}">
      <text>
        <r>
          <rPr>
            <b/>
            <sz val="8"/>
            <color indexed="81"/>
            <rFont val="Tahoma"/>
          </rPr>
          <t xml:space="preserve">Don't consider Pq2 as being favourable. 
NB Effects of actions should be considered as </t>
        </r>
        <r>
          <rPr>
            <b/>
            <u/>
            <sz val="8"/>
            <color indexed="81"/>
            <rFont val="Tahoma"/>
            <family val="2"/>
          </rPr>
          <t>either</t>
        </r>
        <r>
          <rPr>
            <b/>
            <sz val="8"/>
            <color indexed="81"/>
            <rFont val="Tahoma"/>
          </rPr>
          <t xml:space="preserve"> favourable or unfavourable, not a bit of both!</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sb89</author>
  </authors>
  <commentList>
    <comment ref="E32" authorId="0" shapeId="0" xr:uid="{CDC62B75-66AA-49F4-AFBE-B3EAB8E93C31}">
      <text>
        <r>
          <rPr>
            <b/>
            <sz val="8"/>
            <color indexed="81"/>
            <rFont val="Tahoma"/>
          </rPr>
          <t xml:space="preserve">Don't consider Pq2 as being favourable. 
NB Effects of actions should be considered as </t>
        </r>
        <r>
          <rPr>
            <b/>
            <u/>
            <sz val="8"/>
            <color indexed="81"/>
            <rFont val="Tahoma"/>
            <family val="2"/>
          </rPr>
          <t>either</t>
        </r>
        <r>
          <rPr>
            <b/>
            <sz val="8"/>
            <color indexed="81"/>
            <rFont val="Tahoma"/>
          </rPr>
          <t xml:space="preserve"> favourable or unfavourable, not a bit of both!</t>
        </r>
      </text>
    </comment>
  </commentList>
</comments>
</file>

<file path=xl/sharedStrings.xml><?xml version="1.0" encoding="utf-8"?>
<sst xmlns="http://schemas.openxmlformats.org/spreadsheetml/2006/main" count="248" uniqueCount="102">
  <si>
    <t>h =</t>
  </si>
  <si>
    <t>Design Results:</t>
  </si>
  <si>
    <t>m</t>
  </si>
  <si>
    <t>º</t>
  </si>
  <si>
    <r>
      <t>kN/m</t>
    </r>
    <r>
      <rPr>
        <vertAlign val="superscript"/>
        <sz val="10"/>
        <rFont val="Verdana"/>
        <family val="2"/>
      </rPr>
      <t>3</t>
    </r>
  </si>
  <si>
    <t>kPa</t>
  </si>
  <si>
    <t>kNm</t>
  </si>
  <si>
    <t>(ΣM=0)</t>
  </si>
  <si>
    <t>(ΣP=0)</t>
  </si>
  <si>
    <t>(1)</t>
  </si>
  <si>
    <t>(2)</t>
  </si>
  <si>
    <t>ABS[(1)-(2)]</t>
  </si>
  <si>
    <t>d =</t>
  </si>
  <si>
    <t>On unfavourable actions/action effects</t>
  </si>
  <si>
    <t>(Design)</t>
  </si>
  <si>
    <r>
      <t>kN/m</t>
    </r>
    <r>
      <rPr>
        <vertAlign val="superscript"/>
        <sz val="10"/>
        <rFont val="Arial"/>
        <family val="2"/>
      </rPr>
      <t>3</t>
    </r>
  </si>
  <si>
    <t>(unfav, permanent)</t>
  </si>
  <si>
    <t>(Rep.)</t>
  </si>
  <si>
    <t>(unfav, variable)</t>
  </si>
  <si>
    <t>Example Project</t>
  </si>
  <si>
    <t>Eample Job No.</t>
  </si>
  <si>
    <t>Sheet No/Rev:</t>
  </si>
  <si>
    <t>Phicon Ltd | Pentire House | 9 Beach Rd | Newquay | TR7 1ES</t>
  </si>
  <si>
    <t>Example Structure</t>
  </si>
  <si>
    <t>Date</t>
  </si>
  <si>
    <t>Check by:</t>
  </si>
  <si>
    <t>Example Client</t>
  </si>
  <si>
    <t>Example Engineer</t>
  </si>
  <si>
    <t>Example Checker</t>
  </si>
  <si>
    <t>REF</t>
  </si>
  <si>
    <t>CALCULATION</t>
  </si>
  <si>
    <t>OUTPUT</t>
  </si>
  <si>
    <t>Weight density</t>
  </si>
  <si>
    <t>Applied surcharge</t>
  </si>
  <si>
    <t xml:space="preserve">q = </t>
  </si>
  <si>
    <t>Structure:</t>
  </si>
  <si>
    <t>φ =</t>
  </si>
  <si>
    <t>Shit Pile Wall Height</t>
  </si>
  <si>
    <r>
      <t>γ</t>
    </r>
    <r>
      <rPr>
        <vertAlign val="subscript"/>
        <sz val="10"/>
        <rFont val="Arial"/>
        <family val="1"/>
      </rPr>
      <t>d</t>
    </r>
    <r>
      <rPr>
        <sz val="10"/>
        <rFont val="Arial"/>
        <family val="1"/>
      </rPr>
      <t>=</t>
    </r>
  </si>
  <si>
    <r>
      <t>d</t>
    </r>
    <r>
      <rPr>
        <vertAlign val="subscript"/>
        <sz val="10"/>
        <rFont val="Arial"/>
        <family val="2"/>
      </rPr>
      <t>0</t>
    </r>
    <r>
      <rPr>
        <sz val="10"/>
        <rFont val="Arial"/>
        <family val="2"/>
      </rPr>
      <t xml:space="preserve"> =</t>
    </r>
  </si>
  <si>
    <t>1. Partial factors</t>
  </si>
  <si>
    <t>Permanent actions</t>
  </si>
  <si>
    <t>Variable actions</t>
  </si>
  <si>
    <t>On material properties/resistances</t>
  </si>
  <si>
    <t>Coefficient of shearing resistance</t>
  </si>
  <si>
    <t>Angle of shearing resistance</t>
  </si>
  <si>
    <t>CANTILEVER SHEET PILE WALL (EUROCODE 7 - GEO LIMIT STATE)</t>
  </si>
  <si>
    <t>Design Approach 1, Combination 1</t>
  </si>
  <si>
    <t>GEO Limit State</t>
  </si>
  <si>
    <t>Design Approach 1, Combination 2</t>
  </si>
  <si>
    <t>2. Initial calcs.</t>
  </si>
  <si>
    <t>3. Design actions</t>
  </si>
  <si>
    <t>Forces(kN):</t>
  </si>
  <si>
    <t>Lever Arm:</t>
  </si>
  <si>
    <t>Moments:</t>
  </si>
  <si>
    <t>Check (ΣM=0) &amp; (ΣP=0)</t>
  </si>
  <si>
    <t>Project:</t>
  </si>
  <si>
    <t>Job Ref:</t>
  </si>
  <si>
    <t>Client:</t>
  </si>
  <si>
    <t>Calc by:</t>
  </si>
  <si>
    <t>3. Design effect of actions (rotation of wall):</t>
  </si>
  <si>
    <r>
      <t>γ</t>
    </r>
    <r>
      <rPr>
        <vertAlign val="subscript"/>
        <sz val="10"/>
        <rFont val="Arial"/>
        <family val="2"/>
      </rPr>
      <t xml:space="preserve">G </t>
    </r>
    <r>
      <rPr>
        <sz val="10"/>
        <rFont val="Arial"/>
        <family val="2"/>
      </rPr>
      <t>=</t>
    </r>
  </si>
  <si>
    <r>
      <t>γ</t>
    </r>
    <r>
      <rPr>
        <vertAlign val="subscript"/>
        <sz val="10"/>
        <rFont val="Arial"/>
        <family val="2"/>
      </rPr>
      <t xml:space="preserve">Q </t>
    </r>
    <r>
      <rPr>
        <sz val="10"/>
        <rFont val="Arial"/>
        <family val="2"/>
      </rPr>
      <t>=</t>
    </r>
  </si>
  <si>
    <r>
      <t>γ</t>
    </r>
    <r>
      <rPr>
        <vertAlign val="subscript"/>
        <sz val="10"/>
        <rFont val="Arial"/>
        <family val="2"/>
      </rPr>
      <t xml:space="preserve">φ </t>
    </r>
    <r>
      <rPr>
        <sz val="10"/>
        <rFont val="Arial"/>
        <family val="2"/>
      </rPr>
      <t>=</t>
    </r>
  </si>
  <si>
    <r>
      <t>γ</t>
    </r>
    <r>
      <rPr>
        <vertAlign val="subscript"/>
        <sz val="10"/>
        <rFont val="Arial"/>
        <family val="2"/>
      </rPr>
      <t xml:space="preserve">γ </t>
    </r>
    <r>
      <rPr>
        <sz val="10"/>
        <rFont val="Arial"/>
        <family val="2"/>
      </rPr>
      <t>=</t>
    </r>
  </si>
  <si>
    <r>
      <t>γ</t>
    </r>
    <r>
      <rPr>
        <vertAlign val="subscript"/>
        <sz val="10"/>
        <rFont val="Arial"/>
        <family val="2"/>
      </rPr>
      <t>d</t>
    </r>
    <r>
      <rPr>
        <sz val="10"/>
        <rFont val="Arial"/>
        <family val="2"/>
      </rPr>
      <t>=</t>
    </r>
  </si>
  <si>
    <r>
      <t>K</t>
    </r>
    <r>
      <rPr>
        <vertAlign val="subscript"/>
        <sz val="10"/>
        <rFont val="Arial"/>
        <family val="2"/>
      </rPr>
      <t>a</t>
    </r>
    <r>
      <rPr>
        <sz val="10"/>
        <rFont val="Arial"/>
        <family val="2"/>
      </rPr>
      <t xml:space="preserve"> =</t>
    </r>
  </si>
  <si>
    <r>
      <t>K</t>
    </r>
    <r>
      <rPr>
        <vertAlign val="subscript"/>
        <sz val="10"/>
        <rFont val="Arial"/>
        <family val="2"/>
      </rPr>
      <t>p</t>
    </r>
    <r>
      <rPr>
        <sz val="10"/>
        <rFont val="Arial"/>
        <family val="2"/>
      </rPr>
      <t xml:space="preserve"> =</t>
    </r>
  </si>
  <si>
    <r>
      <t>P</t>
    </r>
    <r>
      <rPr>
        <vertAlign val="subscript"/>
        <sz val="10"/>
        <rFont val="Arial"/>
        <family val="2"/>
      </rPr>
      <t>p1</t>
    </r>
    <r>
      <rPr>
        <sz val="10"/>
        <rFont val="Arial"/>
        <family val="2"/>
      </rPr>
      <t xml:space="preserve"> =</t>
    </r>
  </si>
  <si>
    <r>
      <t>P</t>
    </r>
    <r>
      <rPr>
        <vertAlign val="subscript"/>
        <sz val="10"/>
        <rFont val="Arial"/>
        <family val="2"/>
      </rPr>
      <t>p2</t>
    </r>
    <r>
      <rPr>
        <sz val="10"/>
        <rFont val="Arial"/>
        <family val="2"/>
      </rPr>
      <t xml:space="preserve"> =</t>
    </r>
  </si>
  <si>
    <r>
      <t>P</t>
    </r>
    <r>
      <rPr>
        <vertAlign val="subscript"/>
        <sz val="10"/>
        <rFont val="Arial"/>
        <family val="2"/>
      </rPr>
      <t>a1</t>
    </r>
    <r>
      <rPr>
        <sz val="10"/>
        <rFont val="Arial"/>
        <family val="2"/>
      </rPr>
      <t xml:space="preserve"> =</t>
    </r>
  </si>
  <si>
    <r>
      <t>P</t>
    </r>
    <r>
      <rPr>
        <vertAlign val="subscript"/>
        <sz val="10"/>
        <rFont val="Arial"/>
        <family val="2"/>
      </rPr>
      <t>a2</t>
    </r>
    <r>
      <rPr>
        <sz val="10"/>
        <rFont val="Arial"/>
        <family val="2"/>
      </rPr>
      <t xml:space="preserve"> =</t>
    </r>
  </si>
  <si>
    <r>
      <t>P</t>
    </r>
    <r>
      <rPr>
        <vertAlign val="subscript"/>
        <sz val="10"/>
        <rFont val="Arial"/>
        <family val="2"/>
      </rPr>
      <t>q1</t>
    </r>
    <r>
      <rPr>
        <sz val="10"/>
        <rFont val="Arial"/>
        <family val="2"/>
      </rPr>
      <t xml:space="preserve"> =</t>
    </r>
  </si>
  <si>
    <r>
      <t>P</t>
    </r>
    <r>
      <rPr>
        <vertAlign val="subscript"/>
        <sz val="10"/>
        <rFont val="Arial"/>
        <family val="2"/>
      </rPr>
      <t>q2</t>
    </r>
    <r>
      <rPr>
        <sz val="10"/>
        <rFont val="Arial"/>
        <family val="2"/>
      </rPr>
      <t xml:space="preserve"> =</t>
    </r>
  </si>
  <si>
    <r>
      <t>l</t>
    </r>
    <r>
      <rPr>
        <vertAlign val="subscript"/>
        <sz val="10"/>
        <rFont val="Arial"/>
        <family val="2"/>
      </rPr>
      <t>p1</t>
    </r>
    <r>
      <rPr>
        <sz val="10"/>
        <rFont val="Arial"/>
        <family val="2"/>
      </rPr>
      <t xml:space="preserve"> = </t>
    </r>
  </si>
  <si>
    <r>
      <t>l</t>
    </r>
    <r>
      <rPr>
        <vertAlign val="subscript"/>
        <sz val="10"/>
        <rFont val="Arial"/>
        <family val="2"/>
      </rPr>
      <t>p2</t>
    </r>
    <r>
      <rPr>
        <sz val="10"/>
        <rFont val="Arial"/>
        <family val="2"/>
      </rPr>
      <t xml:space="preserve"> = </t>
    </r>
  </si>
  <si>
    <r>
      <t>l</t>
    </r>
    <r>
      <rPr>
        <vertAlign val="subscript"/>
        <sz val="10"/>
        <rFont val="Arial"/>
        <family val="2"/>
      </rPr>
      <t>a1</t>
    </r>
    <r>
      <rPr>
        <sz val="10"/>
        <rFont val="Arial"/>
        <family val="2"/>
      </rPr>
      <t xml:space="preserve"> =</t>
    </r>
  </si>
  <si>
    <r>
      <t>l</t>
    </r>
    <r>
      <rPr>
        <vertAlign val="subscript"/>
        <sz val="10"/>
        <rFont val="Arial"/>
        <family val="2"/>
      </rPr>
      <t>a2</t>
    </r>
    <r>
      <rPr>
        <sz val="10"/>
        <rFont val="Arial"/>
        <family val="2"/>
      </rPr>
      <t xml:space="preserve"> =</t>
    </r>
  </si>
  <si>
    <r>
      <t>l</t>
    </r>
    <r>
      <rPr>
        <vertAlign val="subscript"/>
        <sz val="10"/>
        <rFont val="Arial"/>
        <family val="2"/>
      </rPr>
      <t>q1</t>
    </r>
    <r>
      <rPr>
        <sz val="10"/>
        <rFont val="Arial"/>
        <family val="2"/>
      </rPr>
      <t xml:space="preserve"> = </t>
    </r>
  </si>
  <si>
    <r>
      <t>l</t>
    </r>
    <r>
      <rPr>
        <vertAlign val="subscript"/>
        <sz val="10"/>
        <rFont val="Arial"/>
        <family val="2"/>
      </rPr>
      <t>q2</t>
    </r>
    <r>
      <rPr>
        <sz val="10"/>
        <rFont val="Arial"/>
        <family val="2"/>
      </rPr>
      <t xml:space="preserve"> = </t>
    </r>
  </si>
  <si>
    <r>
      <t>M</t>
    </r>
    <r>
      <rPr>
        <vertAlign val="subscript"/>
        <sz val="10"/>
        <rFont val="Arial"/>
        <family val="2"/>
      </rPr>
      <t>p1</t>
    </r>
    <r>
      <rPr>
        <sz val="10"/>
        <rFont val="Arial"/>
        <family val="2"/>
      </rPr>
      <t xml:space="preserve"> = </t>
    </r>
  </si>
  <si>
    <r>
      <t>M</t>
    </r>
    <r>
      <rPr>
        <vertAlign val="subscript"/>
        <sz val="10"/>
        <rFont val="Arial"/>
        <family val="2"/>
      </rPr>
      <t>p2</t>
    </r>
    <r>
      <rPr>
        <sz val="10"/>
        <rFont val="Arial"/>
        <family val="2"/>
      </rPr>
      <t xml:space="preserve"> = </t>
    </r>
  </si>
  <si>
    <r>
      <t>M</t>
    </r>
    <r>
      <rPr>
        <vertAlign val="subscript"/>
        <sz val="10"/>
        <rFont val="Arial"/>
        <family val="2"/>
      </rPr>
      <t>a1</t>
    </r>
    <r>
      <rPr>
        <sz val="10"/>
        <rFont val="Arial"/>
        <family val="2"/>
      </rPr>
      <t xml:space="preserve"> = </t>
    </r>
  </si>
  <si>
    <r>
      <t>M</t>
    </r>
    <r>
      <rPr>
        <vertAlign val="subscript"/>
        <sz val="10"/>
        <rFont val="Arial"/>
        <family val="2"/>
      </rPr>
      <t>a2</t>
    </r>
    <r>
      <rPr>
        <sz val="10"/>
        <rFont val="Arial"/>
        <family val="2"/>
      </rPr>
      <t xml:space="preserve"> = </t>
    </r>
  </si>
  <si>
    <r>
      <t>M</t>
    </r>
    <r>
      <rPr>
        <vertAlign val="subscript"/>
        <sz val="10"/>
        <rFont val="Arial"/>
        <family val="2"/>
      </rPr>
      <t>q1</t>
    </r>
    <r>
      <rPr>
        <sz val="10"/>
        <rFont val="Arial"/>
        <family val="2"/>
      </rPr>
      <t xml:space="preserve"> = </t>
    </r>
  </si>
  <si>
    <r>
      <t>M</t>
    </r>
    <r>
      <rPr>
        <vertAlign val="subscript"/>
        <sz val="10"/>
        <rFont val="Arial"/>
        <family val="2"/>
      </rPr>
      <t>q2</t>
    </r>
    <r>
      <rPr>
        <sz val="10"/>
        <rFont val="Arial"/>
        <family val="2"/>
      </rPr>
      <t xml:space="preserve"> = </t>
    </r>
  </si>
  <si>
    <t>Active earth pressure coefficient</t>
  </si>
  <si>
    <t>Passive earth pressure coefficient</t>
  </si>
  <si>
    <t>Minimum excavation</t>
  </si>
  <si>
    <r>
      <t>h</t>
    </r>
    <r>
      <rPr>
        <vertAlign val="subscript"/>
        <sz val="10"/>
        <rFont val="Arial"/>
        <family val="2"/>
      </rPr>
      <t>min</t>
    </r>
    <r>
      <rPr>
        <sz val="10"/>
        <rFont val="Arial"/>
        <family val="2"/>
      </rPr>
      <t xml:space="preserve"> =</t>
    </r>
  </si>
  <si>
    <t>DA1-1</t>
  </si>
  <si>
    <t>DA1-2</t>
  </si>
  <si>
    <t>Primary embedment below dredge line</t>
  </si>
  <si>
    <t>Total sheet pile penetration depth</t>
  </si>
  <si>
    <t>This sheet uses a macro-based iterative process to calculate the stable dimensions of the sheet pile wall.
If the macro is blocked, close the file, right-click on it, select 'Properties', check 'Unblock' under Security, then reopen it, click 'Enable Content', enter the input values, and press 'Solve' to get the results.</t>
  </si>
  <si>
    <r>
      <rPr>
        <b/>
        <i/>
        <sz val="10"/>
        <rFont val="Arial"/>
        <family val="2"/>
      </rPr>
      <t>Disclaimer:</t>
    </r>
    <r>
      <rPr>
        <i/>
        <sz val="10"/>
        <rFont val="Arial"/>
        <family val="2"/>
      </rPr>
      <t xml:space="preserve">
The iterative procedure used to solve d0 and d in this spreadsheet is a rather simplistic one and may not yield the exact solutions. Instead, the algorithm will stop when it finds d0 and d values that yield "approximate" solutions to the moment and force equilibrium equations (M=0 and P=0). The limits of the algorithm may also lead to failure to find a solution for some walls.</t>
    </r>
  </si>
  <si>
    <t>The stability of a sheet pile wall is verified in accordance with Eurocode 7 (EN 1997-1), considering the structural (STR) and geotechnical (GEO) ultimate limit states. The STR check ensures the sheet pile section resists the design bending moments and shear forces without material failure (EN 1993-5). The Simplified Fixed-Earth Support method is incorporated for this spreadsheet to check the GEO limit state, which includes the verification of passive and active earth pressure equilibrium, embedment depth adequacy, and resistance against rotation or insufficient penetration. Partial factors on actions are applied on soil parameters and resistances in accordance with the EC7 design approach</t>
  </si>
  <si>
    <t>ΣM</t>
  </si>
  <si>
    <t>ΣP</t>
  </si>
  <si>
    <t>kN</t>
  </si>
  <si>
    <t>The closer ΣM &amp; ΣP are to zero, the more accurate d₀ &amp; d. Negative values indicate rotation/tilt toward excavation</t>
  </si>
  <si>
    <t>Wall and Soil Data Input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</si>
</sst>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4" x14ac:knownFonts="1">
    <font>
      <sz val="10"/>
      <name val="Arial"/>
    </font>
    <font>
      <b/>
      <sz val="10"/>
      <name val="Arial"/>
      <family val="2"/>
    </font>
    <font>
      <b/>
      <i/>
      <sz val="10"/>
      <name val="Arial"/>
      <family val="2"/>
    </font>
    <font>
      <vertAlign val="subscript"/>
      <sz val="10"/>
      <name val="Arial"/>
      <family val="2"/>
    </font>
    <font>
      <sz val="10"/>
      <name val="Verdana"/>
      <family val="2"/>
    </font>
    <font>
      <vertAlign val="superscript"/>
      <sz val="10"/>
      <name val="Verdana"/>
      <family val="2"/>
    </font>
    <font>
      <b/>
      <sz val="8"/>
      <color indexed="81"/>
      <name val="Tahoma"/>
    </font>
    <font>
      <vertAlign val="superscript"/>
      <sz val="10"/>
      <name val="Arial"/>
      <family val="2"/>
    </font>
    <font>
      <b/>
      <u/>
      <sz val="10"/>
      <name val="Arial"/>
      <family val="2"/>
    </font>
    <font>
      <b/>
      <u/>
      <sz val="8"/>
      <color indexed="81"/>
      <name val="Tahoma"/>
      <family val="2"/>
    </font>
    <font>
      <u/>
      <sz val="7.5"/>
      <color indexed="12"/>
      <name val="Arial"/>
    </font>
    <font>
      <b/>
      <sz val="8"/>
      <name val="Arial"/>
      <family val="2"/>
    </font>
    <font>
      <sz val="8"/>
      <name val="Arial"/>
      <family val="2"/>
    </font>
    <font>
      <sz val="10"/>
      <name val="Arial"/>
      <family val="2"/>
    </font>
    <font>
      <vertAlign val="subscript"/>
      <sz val="10"/>
      <name val="Arial"/>
      <family val="1"/>
    </font>
    <font>
      <sz val="10"/>
      <name val="Arial"/>
      <family val="1"/>
    </font>
    <font>
      <sz val="12"/>
      <color rgb="FF3F3F76"/>
      <name val="Calibri"/>
      <family val="2"/>
      <scheme val="minor"/>
    </font>
    <font>
      <sz val="10"/>
      <color rgb="FF3F3F76"/>
      <name val="Calibri"/>
      <family val="2"/>
      <scheme val="minor"/>
    </font>
    <font>
      <sz val="8"/>
      <color theme="1"/>
      <name val="Roboto"/>
    </font>
    <font>
      <sz val="8"/>
      <color theme="1"/>
      <name val="Calibri"/>
      <family val="2"/>
      <scheme val="minor"/>
    </font>
    <font>
      <b/>
      <sz val="12"/>
      <name val="Arial"/>
      <family val="2"/>
    </font>
    <font>
      <i/>
      <sz val="10"/>
      <name val="Arial"/>
      <family val="2"/>
    </font>
    <font>
      <sz val="10"/>
      <color rgb="FFFF0000"/>
      <name val="Arial"/>
      <family val="2"/>
    </font>
    <font>
      <b/>
      <sz val="9"/>
      <name val="Arial"/>
      <family val="2"/>
    </font>
  </fonts>
  <fills count="4">
    <fill>
      <patternFill patternType="none"/>
    </fill>
    <fill>
      <patternFill patternType="gray125"/>
    </fill>
    <fill>
      <patternFill patternType="solid">
        <fgColor rgb="FFFFCC99"/>
      </patternFill>
    </fill>
    <fill>
      <patternFill patternType="solid">
        <fgColor theme="4" tint="0.79998168889431442"/>
        <bgColor indexed="64"/>
      </patternFill>
    </fill>
  </fills>
  <borders count="1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s>
  <cellStyleXfs count="3">
    <xf numFmtId="0" fontId="0" fillId="0" borderId="0"/>
    <xf numFmtId="0" fontId="10" fillId="0" borderId="0" applyNumberFormat="0" applyFill="0" applyBorder="0" applyAlignment="0" applyProtection="0">
      <alignment vertical="top"/>
      <protection locked="0"/>
    </xf>
    <xf numFmtId="0" fontId="16" fillId="2" borderId="12" applyNumberFormat="0" applyAlignment="0" applyProtection="0"/>
  </cellStyleXfs>
  <cellXfs count="98">
    <xf numFmtId="0" fontId="0" fillId="0" borderId="0" xfId="0"/>
    <xf numFmtId="0" fontId="13" fillId="0" borderId="0" xfId="0" applyFont="1" applyAlignment="1">
      <alignment horizontal="right"/>
    </xf>
    <xf numFmtId="0" fontId="0" fillId="0" borderId="0" xfId="0" applyAlignment="1">
      <alignment horizontal="right"/>
    </xf>
    <xf numFmtId="0" fontId="13" fillId="0" borderId="0" xfId="0" applyFont="1" applyAlignment="1">
      <alignment horizontal="right" vertical="center"/>
    </xf>
    <xf numFmtId="0" fontId="0" fillId="0" borderId="0" xfId="0" applyAlignment="1">
      <alignment vertical="center"/>
    </xf>
    <xf numFmtId="14" fontId="12" fillId="0" borderId="7" xfId="0" applyNumberFormat="1" applyFont="1" applyBorder="1" applyAlignment="1">
      <alignment horizontal="left" vertical="center"/>
    </xf>
    <xf numFmtId="0" fontId="12" fillId="0" borderId="2" xfId="0" applyFont="1" applyBorder="1" applyAlignment="1">
      <alignment horizontal="center" vertical="center"/>
    </xf>
    <xf numFmtId="0" fontId="12" fillId="0" borderId="7" xfId="0" applyFont="1" applyBorder="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2" fontId="1" fillId="0" borderId="0" xfId="0" applyNumberFormat="1" applyFont="1" applyAlignment="1">
      <alignment horizontal="right" vertical="center"/>
    </xf>
    <xf numFmtId="0" fontId="0" fillId="0" borderId="0" xfId="0"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13" fillId="0" borderId="0" xfId="0" applyFont="1" applyAlignment="1">
      <alignment vertical="center"/>
    </xf>
    <xf numFmtId="0" fontId="4" fillId="0" borderId="0" xfId="0" applyFont="1" applyAlignment="1">
      <alignment vertical="center"/>
    </xf>
    <xf numFmtId="2" fontId="0" fillId="0" borderId="0" xfId="0" applyNumberFormat="1" applyAlignment="1">
      <alignment horizontal="right" vertical="center"/>
    </xf>
    <xf numFmtId="0" fontId="0" fillId="0" borderId="0" xfId="0" applyAlignment="1">
      <alignment horizontal="left" vertical="center"/>
    </xf>
    <xf numFmtId="0" fontId="8" fillId="0" borderId="0" xfId="0" applyFont="1" applyAlignment="1">
      <alignment vertical="center"/>
    </xf>
    <xf numFmtId="0" fontId="13"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vertical="center"/>
    </xf>
    <xf numFmtId="2" fontId="13" fillId="0" borderId="0" xfId="0" applyNumberFormat="1" applyFont="1" applyAlignment="1">
      <alignment vertical="center"/>
    </xf>
    <xf numFmtId="0" fontId="1" fillId="0" borderId="0" xfId="0" applyFont="1" applyAlignment="1">
      <alignment horizontal="center" vertical="center"/>
    </xf>
    <xf numFmtId="0" fontId="12" fillId="0" borderId="0" xfId="0" applyFont="1" applyAlignment="1">
      <alignment vertical="center"/>
    </xf>
    <xf numFmtId="0" fontId="13" fillId="0" borderId="0" xfId="0" quotePrefix="1" applyFont="1" applyAlignment="1">
      <alignment horizontal="center" vertical="center"/>
    </xf>
    <xf numFmtId="0" fontId="13" fillId="0" borderId="0" xfId="0" quotePrefix="1" applyFont="1" applyAlignment="1">
      <alignment vertical="center"/>
    </xf>
    <xf numFmtId="0" fontId="1" fillId="0" borderId="0" xfId="0" applyFont="1" applyAlignment="1">
      <alignment horizontal="right" vertical="center"/>
    </xf>
    <xf numFmtId="0" fontId="12" fillId="0" borderId="3" xfId="0" applyFont="1" applyBorder="1" applyAlignment="1">
      <alignment horizontal="left" vertical="center"/>
    </xf>
    <xf numFmtId="0" fontId="0" fillId="0" borderId="0" xfId="0" applyAlignment="1">
      <alignment horizontal="left" vertical="center" wrapText="1"/>
    </xf>
    <xf numFmtId="2" fontId="1" fillId="0" borderId="0" xfId="0" applyNumberFormat="1" applyFont="1" applyAlignment="1">
      <alignment vertical="center"/>
    </xf>
    <xf numFmtId="4" fontId="16" fillId="2" borderId="12" xfId="2" applyNumberFormat="1" applyAlignment="1">
      <alignment horizontal="right" vertical="center"/>
    </xf>
    <xf numFmtId="2" fontId="16" fillId="2" borderId="12" xfId="2" applyNumberFormat="1" applyAlignment="1">
      <alignment horizontal="right" vertical="center"/>
    </xf>
    <xf numFmtId="0" fontId="17" fillId="0" borderId="0" xfId="2" applyFont="1" applyFill="1" applyBorder="1" applyAlignment="1">
      <alignment horizontal="right" vertical="center"/>
    </xf>
    <xf numFmtId="2" fontId="13" fillId="0" borderId="0" xfId="0" applyNumberFormat="1" applyFont="1" applyAlignment="1">
      <alignment horizontal="right" vertical="center"/>
    </xf>
    <xf numFmtId="2" fontId="13" fillId="0" borderId="0" xfId="0" applyNumberFormat="1" applyFont="1" applyAlignment="1" applyProtection="1">
      <alignment horizontal="right" vertical="center"/>
      <protection hidden="1"/>
    </xf>
    <xf numFmtId="164" fontId="13" fillId="0" borderId="0" xfId="0" applyNumberFormat="1" applyFont="1" applyAlignment="1" applyProtection="1">
      <alignment horizontal="right" vertical="center"/>
      <protection hidden="1"/>
    </xf>
    <xf numFmtId="0" fontId="12" fillId="0" borderId="1" xfId="0" applyFont="1" applyBorder="1" applyAlignment="1">
      <alignment horizontal="left" vertical="center"/>
    </xf>
    <xf numFmtId="0" fontId="12" fillId="0" borderId="4" xfId="0" applyFont="1" applyBorder="1" applyAlignment="1">
      <alignment horizontal="left" vertical="center"/>
    </xf>
    <xf numFmtId="0" fontId="13" fillId="0" borderId="0" xfId="0" quotePrefix="1" applyFont="1" applyAlignment="1">
      <alignment horizontal="left" vertical="center"/>
    </xf>
    <xf numFmtId="0" fontId="12" fillId="0" borderId="5" xfId="0" applyFont="1" applyBorder="1" applyAlignment="1">
      <alignment horizontal="left" vertical="center"/>
    </xf>
    <xf numFmtId="0" fontId="11" fillId="0" borderId="6" xfId="0" applyFont="1" applyBorder="1" applyAlignment="1">
      <alignment horizontal="left" vertical="center"/>
    </xf>
    <xf numFmtId="14" fontId="11" fillId="0" borderId="6" xfId="0" applyNumberFormat="1" applyFont="1" applyBorder="1" applyAlignment="1">
      <alignment horizontal="left" vertical="center"/>
    </xf>
    <xf numFmtId="0" fontId="20" fillId="0" borderId="0" xfId="0" applyFont="1" applyAlignment="1">
      <alignment vertical="center"/>
    </xf>
    <xf numFmtId="0" fontId="12" fillId="0" borderId="0" xfId="0" applyFont="1" applyAlignment="1">
      <alignment vertical="center" wrapText="1"/>
    </xf>
    <xf numFmtId="0" fontId="1" fillId="3" borderId="9" xfId="0" applyFont="1" applyFill="1" applyBorder="1" applyAlignment="1">
      <alignment vertical="center"/>
    </xf>
    <xf numFmtId="0" fontId="13" fillId="3" borderId="10" xfId="0" applyFont="1" applyFill="1" applyBorder="1" applyAlignment="1">
      <alignment vertical="center"/>
    </xf>
    <xf numFmtId="0" fontId="13" fillId="3" borderId="11" xfId="0" applyFont="1" applyFill="1" applyBorder="1" applyAlignment="1">
      <alignment vertical="center"/>
    </xf>
    <xf numFmtId="0" fontId="13" fillId="3" borderId="13" xfId="0" applyFont="1" applyFill="1" applyBorder="1" applyAlignment="1">
      <alignment horizontal="right" vertical="center"/>
    </xf>
    <xf numFmtId="0" fontId="1" fillId="3" borderId="9" xfId="0" applyFont="1" applyFill="1" applyBorder="1" applyAlignment="1">
      <alignment horizontal="left" vertical="center"/>
    </xf>
    <xf numFmtId="0" fontId="13" fillId="3" borderId="10" xfId="0" applyFont="1" applyFill="1" applyBorder="1" applyAlignment="1">
      <alignment horizontal="right" vertical="center"/>
    </xf>
    <xf numFmtId="0" fontId="13" fillId="3" borderId="5" xfId="0" applyFont="1" applyFill="1" applyBorder="1" applyAlignment="1">
      <alignment vertical="center"/>
    </xf>
    <xf numFmtId="0" fontId="13" fillId="3" borderId="4" xfId="0" applyFont="1" applyFill="1" applyBorder="1" applyAlignment="1">
      <alignment vertical="center"/>
    </xf>
    <xf numFmtId="0" fontId="4" fillId="0" borderId="0" xfId="0" applyFont="1" applyAlignment="1">
      <alignment horizontal="left" vertical="center"/>
    </xf>
    <xf numFmtId="0" fontId="13" fillId="0" borderId="0" xfId="0" applyFont="1" applyAlignment="1">
      <alignment vertical="center" wrapText="1"/>
    </xf>
    <xf numFmtId="164" fontId="1" fillId="0" borderId="0" xfId="0" applyNumberFormat="1" applyFont="1" applyAlignment="1">
      <alignment horizontal="right" vertical="center"/>
    </xf>
    <xf numFmtId="0" fontId="12" fillId="0" borderId="0" xfId="0" applyFont="1" applyAlignment="1">
      <alignment horizontal="left" vertical="center"/>
    </xf>
    <xf numFmtId="0" fontId="13" fillId="3" borderId="0" xfId="0" applyFont="1" applyFill="1" applyAlignment="1">
      <alignment vertical="center"/>
    </xf>
    <xf numFmtId="0" fontId="13" fillId="3" borderId="0" xfId="0" applyFont="1" applyFill="1" applyAlignment="1">
      <alignment horizontal="left" vertical="center"/>
    </xf>
    <xf numFmtId="0" fontId="11" fillId="3" borderId="1" xfId="0" applyFont="1" applyFill="1" applyBorder="1" applyAlignment="1">
      <alignment horizontal="center" vertical="center"/>
    </xf>
    <xf numFmtId="0" fontId="13" fillId="3" borderId="1" xfId="0" applyFont="1" applyFill="1" applyBorder="1" applyAlignment="1">
      <alignment vertical="center"/>
    </xf>
    <xf numFmtId="2" fontId="1" fillId="3" borderId="0" xfId="0" applyNumberFormat="1" applyFont="1" applyFill="1" applyAlignment="1" applyProtection="1">
      <alignment horizontal="center" vertical="center"/>
      <protection locked="0"/>
    </xf>
    <xf numFmtId="2" fontId="1" fillId="3" borderId="0" xfId="0" applyNumberFormat="1" applyFont="1" applyFill="1" applyAlignment="1">
      <alignment horizontal="center" vertical="center"/>
    </xf>
    <xf numFmtId="0" fontId="22" fillId="0" borderId="0" xfId="0" applyFont="1" applyAlignment="1">
      <alignment horizontal="left" vertical="center"/>
    </xf>
    <xf numFmtId="0" fontId="22" fillId="3" borderId="3" xfId="0" applyFont="1" applyFill="1" applyBorder="1" applyAlignment="1">
      <alignment vertical="center"/>
    </xf>
    <xf numFmtId="0" fontId="11" fillId="0" borderId="9" xfId="0" applyFont="1" applyBorder="1" applyAlignment="1">
      <alignment horizontal="left" vertical="center" wrapText="1"/>
    </xf>
    <xf numFmtId="0" fontId="11" fillId="0" borderId="11" xfId="0" applyFont="1" applyBorder="1" applyAlignment="1">
      <alignment horizontal="left" vertical="center" wrapText="1"/>
    </xf>
    <xf numFmtId="0" fontId="13" fillId="0" borderId="0" xfId="0" applyFont="1" applyAlignment="1">
      <alignment horizontal="left" vertical="center" wrapText="1"/>
    </xf>
    <xf numFmtId="0" fontId="21" fillId="0" borderId="0" xfId="0" applyFont="1" applyAlignment="1">
      <alignment horizontal="left" vertical="center" wrapText="1"/>
    </xf>
    <xf numFmtId="0" fontId="11" fillId="0" borderId="9" xfId="0" applyFont="1" applyBorder="1" applyAlignment="1">
      <alignment horizontal="left" vertical="center"/>
    </xf>
    <xf numFmtId="0" fontId="11" fillId="0" borderId="11" xfId="0" applyFont="1" applyBorder="1" applyAlignment="1">
      <alignment horizontal="left" vertical="center"/>
    </xf>
    <xf numFmtId="0" fontId="12" fillId="0" borderId="2" xfId="0" applyFont="1" applyBorder="1" applyAlignment="1">
      <alignment horizontal="center" vertical="center"/>
    </xf>
    <xf numFmtId="0" fontId="12" fillId="0" borderId="7" xfId="0" applyFont="1" applyBorder="1" applyAlignment="1">
      <alignment horizontal="center" vertical="center"/>
    </xf>
    <xf numFmtId="0" fontId="18" fillId="0" borderId="2"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8" xfId="0" applyFont="1" applyBorder="1" applyAlignment="1">
      <alignment horizontal="center" vertical="center" wrapText="1"/>
    </xf>
    <xf numFmtId="0" fontId="0" fillId="0" borderId="2" xfId="0" applyBorder="1" applyAlignment="1">
      <alignment horizontal="center" vertical="center"/>
    </xf>
    <xf numFmtId="0" fontId="0" fillId="0" borderId="8" xfId="0" applyBorder="1" applyAlignment="1">
      <alignment horizontal="center" vertical="center"/>
    </xf>
    <xf numFmtId="0" fontId="11" fillId="0" borderId="10" xfId="0" applyFont="1" applyBorder="1" applyAlignment="1">
      <alignment horizontal="left" vertical="center" wrapText="1"/>
    </xf>
    <xf numFmtId="0" fontId="13" fillId="0" borderId="2" xfId="0" applyFont="1" applyBorder="1" applyAlignment="1">
      <alignment horizontal="center" vertical="center"/>
    </xf>
    <xf numFmtId="0" fontId="13" fillId="0" borderId="8" xfId="0" applyFont="1" applyBorder="1" applyAlignment="1">
      <alignment horizontal="center" vertical="center"/>
    </xf>
    <xf numFmtId="0" fontId="12" fillId="0" borderId="2" xfId="0" applyFont="1" applyBorder="1" applyAlignment="1">
      <alignment horizontal="center" vertical="center" wrapText="1"/>
    </xf>
    <xf numFmtId="0" fontId="12" fillId="0" borderId="8" xfId="0" applyFont="1" applyBorder="1" applyAlignment="1">
      <alignment horizontal="center" vertical="center" wrapText="1"/>
    </xf>
    <xf numFmtId="0" fontId="23" fillId="0" borderId="0" xfId="0" applyFont="1" applyAlignment="1">
      <alignment horizontal="left" vertical="center" wrapText="1"/>
    </xf>
    <xf numFmtId="0" fontId="13" fillId="3" borderId="9" xfId="0" applyFont="1" applyFill="1" applyBorder="1" applyAlignment="1">
      <alignment horizontal="left" vertical="center" wrapText="1"/>
    </xf>
    <xf numFmtId="0" fontId="13" fillId="3" borderId="10" xfId="0" applyFont="1" applyFill="1" applyBorder="1" applyAlignment="1">
      <alignment horizontal="left" vertical="center" wrapText="1"/>
    </xf>
    <xf numFmtId="0" fontId="13" fillId="3" borderId="11" xfId="0" applyFont="1" applyFill="1" applyBorder="1" applyAlignment="1">
      <alignment horizontal="left" vertical="center" wrapText="1"/>
    </xf>
    <xf numFmtId="0" fontId="13" fillId="3" borderId="13" xfId="0" applyFont="1" applyFill="1" applyBorder="1" applyAlignment="1">
      <alignment horizontal="left" vertical="center" wrapText="1"/>
    </xf>
    <xf numFmtId="0" fontId="13" fillId="3" borderId="0" xfId="0" applyFont="1" applyFill="1" applyBorder="1" applyAlignment="1">
      <alignment horizontal="left" vertical="center" wrapText="1"/>
    </xf>
    <xf numFmtId="0" fontId="13" fillId="3" borderId="5" xfId="0" applyFont="1" applyFill="1" applyBorder="1" applyAlignment="1">
      <alignment horizontal="left" vertical="center" wrapText="1"/>
    </xf>
    <xf numFmtId="2" fontId="0" fillId="3" borderId="0" xfId="0" applyNumberFormat="1" applyFill="1" applyBorder="1" applyAlignment="1">
      <alignment vertical="center"/>
    </xf>
    <xf numFmtId="0" fontId="13" fillId="3" borderId="0" xfId="0" applyFont="1" applyFill="1" applyBorder="1" applyAlignment="1">
      <alignment vertical="center"/>
    </xf>
    <xf numFmtId="0" fontId="0" fillId="3" borderId="5" xfId="0" applyFill="1" applyBorder="1" applyAlignment="1">
      <alignment vertical="center"/>
    </xf>
    <xf numFmtId="0" fontId="0" fillId="3" borderId="0" xfId="0" applyFill="1" applyBorder="1" applyAlignment="1">
      <alignment vertical="center"/>
    </xf>
    <xf numFmtId="2" fontId="0" fillId="3" borderId="1" xfId="0" applyNumberFormat="1" applyFill="1" applyBorder="1" applyAlignment="1">
      <alignment vertical="center"/>
    </xf>
    <xf numFmtId="0" fontId="0" fillId="3" borderId="4" xfId="0" applyFill="1" applyBorder="1" applyAlignment="1">
      <alignment vertical="center"/>
    </xf>
    <xf numFmtId="0" fontId="1" fillId="3" borderId="13" xfId="0" applyFont="1" applyFill="1" applyBorder="1" applyAlignment="1">
      <alignment horizontal="right" vertical="center"/>
    </xf>
    <xf numFmtId="0" fontId="1" fillId="3" borderId="3" xfId="0" applyFont="1" applyFill="1" applyBorder="1" applyAlignment="1">
      <alignment horizontal="right" vertical="center"/>
    </xf>
  </cellXfs>
  <cellStyles count="3">
    <cellStyle name="Hyperlink 2" xfId="1" xr:uid="{1D42B0D6-EA4C-4541-8645-FE7C1C46B88D}"/>
    <cellStyle name="Input" xfId="2" builtinId="20"/>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657</xdr:colOff>
      <xdr:row>18</xdr:row>
      <xdr:rowOff>5399</xdr:rowOff>
    </xdr:from>
    <xdr:to>
      <xdr:col>10</xdr:col>
      <xdr:colOff>584769</xdr:colOff>
      <xdr:row>30</xdr:row>
      <xdr:rowOff>2710</xdr:rowOff>
    </xdr:to>
    <xdr:grpSp>
      <xdr:nvGrpSpPr>
        <xdr:cNvPr id="19502" name="Group 3">
          <a:extLst>
            <a:ext uri="{FF2B5EF4-FFF2-40B4-BE49-F238E27FC236}">
              <a16:creationId xmlns:a16="http://schemas.microsoft.com/office/drawing/2014/main" id="{C826C418-5466-972F-5EBF-D9C02C3D1D58}"/>
            </a:ext>
          </a:extLst>
        </xdr:cNvPr>
        <xdr:cNvGrpSpPr>
          <a:grpSpLocks/>
        </xdr:cNvGrpSpPr>
      </xdr:nvGrpSpPr>
      <xdr:grpSpPr bwMode="auto">
        <a:xfrm>
          <a:off x="4201182" y="3148649"/>
          <a:ext cx="2384337" cy="2169011"/>
          <a:chOff x="679" y="1"/>
          <a:chExt cx="376" cy="300"/>
        </a:xfrm>
      </xdr:grpSpPr>
      <xdr:sp macro="" textlink="">
        <xdr:nvSpPr>
          <xdr:cNvPr id="19503" name="Rectangle 4">
            <a:extLst>
              <a:ext uri="{FF2B5EF4-FFF2-40B4-BE49-F238E27FC236}">
                <a16:creationId xmlns:a16="http://schemas.microsoft.com/office/drawing/2014/main" id="{F8EE7888-390F-1354-E408-900428B0D037}"/>
              </a:ext>
            </a:extLst>
          </xdr:cNvPr>
          <xdr:cNvSpPr>
            <a:spLocks noChangeArrowheads="1"/>
          </xdr:cNvSpPr>
        </xdr:nvSpPr>
        <xdr:spPr bwMode="auto">
          <a:xfrm>
            <a:off x="679" y="8"/>
            <a:ext cx="375" cy="29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6" name="Text Box 5">
            <a:extLst>
              <a:ext uri="{FF2B5EF4-FFF2-40B4-BE49-F238E27FC236}">
                <a16:creationId xmlns:a16="http://schemas.microsoft.com/office/drawing/2014/main" id="{7CBC4BEF-0448-8396-1AE4-EFAF57BD57DF}"/>
              </a:ext>
            </a:extLst>
          </xdr:cNvPr>
          <xdr:cNvSpPr txBox="1">
            <a:spLocks noChangeArrowheads="1"/>
          </xdr:cNvSpPr>
        </xdr:nvSpPr>
        <xdr:spPr bwMode="auto">
          <a:xfrm>
            <a:off x="850" y="1"/>
            <a:ext cx="104" cy="29"/>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surcharge</a:t>
            </a:r>
            <a:r>
              <a:rPr lang="en-US" sz="1000" b="0" i="0" u="none" strike="noStrike" baseline="0">
                <a:solidFill>
                  <a:srgbClr val="000000"/>
                </a:solidFill>
                <a:latin typeface="Arial"/>
                <a:ea typeface="Arial"/>
                <a:cs typeface="Arial"/>
              </a:rPr>
              <a:t>, q</a:t>
            </a:r>
          </a:p>
        </xdr:txBody>
      </xdr:sp>
      <xdr:sp macro="" textlink="">
        <xdr:nvSpPr>
          <xdr:cNvPr id="7" name="Text Box 6">
            <a:extLst>
              <a:ext uri="{FF2B5EF4-FFF2-40B4-BE49-F238E27FC236}">
                <a16:creationId xmlns:a16="http://schemas.microsoft.com/office/drawing/2014/main" id="{4A625EA9-37BF-6028-4EDB-483571A87BB6}"/>
              </a:ext>
            </a:extLst>
          </xdr:cNvPr>
          <xdr:cNvSpPr txBox="1">
            <a:spLocks noChangeArrowheads="1"/>
          </xdr:cNvSpPr>
        </xdr:nvSpPr>
        <xdr:spPr bwMode="auto">
          <a:xfrm>
            <a:off x="760" y="97"/>
            <a:ext cx="42" cy="32"/>
          </a:xfrm>
          <a:prstGeom prst="rect">
            <a:avLst/>
          </a:prstGeom>
          <a:noFill/>
          <a:ln>
            <a:noFill/>
          </a:ln>
        </xdr:spPr>
        <xdr:txBody>
          <a:bodyPr vertOverflow="clip" wrap="square" lIns="0" tIns="18288" rIns="27432" bIns="0" anchor="t" upright="1"/>
          <a:lstStyle/>
          <a:p>
            <a:pPr algn="r" rtl="0">
              <a:defRPr sz="1000"/>
            </a:pPr>
            <a:r>
              <a:rPr lang="en-US" sz="1000" b="0" i="0" u="none" strike="noStrike" baseline="0">
                <a:solidFill>
                  <a:srgbClr val="000000"/>
                </a:solidFill>
                <a:latin typeface="Arial"/>
                <a:ea typeface="Arial"/>
                <a:cs typeface="Arial"/>
              </a:rPr>
              <a:t>h</a:t>
            </a:r>
          </a:p>
        </xdr:txBody>
      </xdr:sp>
      <xdr:sp macro="" textlink="">
        <xdr:nvSpPr>
          <xdr:cNvPr id="19506" name="Line 7">
            <a:extLst>
              <a:ext uri="{FF2B5EF4-FFF2-40B4-BE49-F238E27FC236}">
                <a16:creationId xmlns:a16="http://schemas.microsoft.com/office/drawing/2014/main" id="{41D8BF1D-7CBE-EB1E-743D-627E118E1D8A}"/>
              </a:ext>
            </a:extLst>
          </xdr:cNvPr>
          <xdr:cNvSpPr>
            <a:spLocks noChangeShapeType="1"/>
          </xdr:cNvSpPr>
        </xdr:nvSpPr>
        <xdr:spPr bwMode="auto">
          <a:xfrm rot="5400000">
            <a:off x="753" y="110"/>
            <a:ext cx="1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9507" name="Line 8">
            <a:extLst>
              <a:ext uri="{FF2B5EF4-FFF2-40B4-BE49-F238E27FC236}">
                <a16:creationId xmlns:a16="http://schemas.microsoft.com/office/drawing/2014/main" id="{826D25C1-C1AB-9682-C9A9-4C7DD2CEA634}"/>
              </a:ext>
            </a:extLst>
          </xdr:cNvPr>
          <xdr:cNvSpPr>
            <a:spLocks noChangeShapeType="1"/>
          </xdr:cNvSpPr>
        </xdr:nvSpPr>
        <xdr:spPr bwMode="auto">
          <a:xfrm>
            <a:off x="725" y="166"/>
            <a:ext cx="10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none" w="sm" len="med"/>
          </a:ln>
          <a:extLst>
            <a:ext uri="{909E8E84-426E-40DD-AFC4-6F175D3DCCD1}">
              <a14:hiddenFill xmlns:a14="http://schemas.microsoft.com/office/drawing/2010/main">
                <a:noFill/>
              </a14:hiddenFill>
            </a:ext>
          </a:extLst>
        </xdr:spPr>
      </xdr:sp>
      <xdr:sp macro="" textlink="">
        <xdr:nvSpPr>
          <xdr:cNvPr id="19508" name="Line 9">
            <a:extLst>
              <a:ext uri="{FF2B5EF4-FFF2-40B4-BE49-F238E27FC236}">
                <a16:creationId xmlns:a16="http://schemas.microsoft.com/office/drawing/2014/main" id="{6E5A6987-E406-A7F3-7F46-4E013F30AF4D}"/>
              </a:ext>
            </a:extLst>
          </xdr:cNvPr>
          <xdr:cNvSpPr>
            <a:spLocks noChangeShapeType="1"/>
          </xdr:cNvSpPr>
        </xdr:nvSpPr>
        <xdr:spPr bwMode="auto">
          <a:xfrm>
            <a:off x="89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09" name="Line 10">
            <a:extLst>
              <a:ext uri="{FF2B5EF4-FFF2-40B4-BE49-F238E27FC236}">
                <a16:creationId xmlns:a16="http://schemas.microsoft.com/office/drawing/2014/main" id="{E77D2108-800A-B70F-6430-FCE41506F8AD}"/>
              </a:ext>
            </a:extLst>
          </xdr:cNvPr>
          <xdr:cNvSpPr>
            <a:spLocks noChangeShapeType="1"/>
          </xdr:cNvSpPr>
        </xdr:nvSpPr>
        <xdr:spPr bwMode="auto">
          <a:xfrm>
            <a:off x="90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10" name="Line 11">
            <a:extLst>
              <a:ext uri="{FF2B5EF4-FFF2-40B4-BE49-F238E27FC236}">
                <a16:creationId xmlns:a16="http://schemas.microsoft.com/office/drawing/2014/main" id="{88DE2B44-49E3-E07B-F1B1-799E58184287}"/>
              </a:ext>
            </a:extLst>
          </xdr:cNvPr>
          <xdr:cNvSpPr>
            <a:spLocks noChangeShapeType="1"/>
          </xdr:cNvSpPr>
        </xdr:nvSpPr>
        <xdr:spPr bwMode="auto">
          <a:xfrm>
            <a:off x="91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11" name="Line 12">
            <a:extLst>
              <a:ext uri="{FF2B5EF4-FFF2-40B4-BE49-F238E27FC236}">
                <a16:creationId xmlns:a16="http://schemas.microsoft.com/office/drawing/2014/main" id="{BED997C7-C937-9E64-50D2-6D6B3A388398}"/>
              </a:ext>
            </a:extLst>
          </xdr:cNvPr>
          <xdr:cNvSpPr>
            <a:spLocks noChangeShapeType="1"/>
          </xdr:cNvSpPr>
        </xdr:nvSpPr>
        <xdr:spPr bwMode="auto">
          <a:xfrm>
            <a:off x="92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12" name="Line 13">
            <a:extLst>
              <a:ext uri="{FF2B5EF4-FFF2-40B4-BE49-F238E27FC236}">
                <a16:creationId xmlns:a16="http://schemas.microsoft.com/office/drawing/2014/main" id="{746AD552-6AD0-0233-29A6-61DE2F7ABC6E}"/>
              </a:ext>
            </a:extLst>
          </xdr:cNvPr>
          <xdr:cNvSpPr>
            <a:spLocks noChangeShapeType="1"/>
          </xdr:cNvSpPr>
        </xdr:nvSpPr>
        <xdr:spPr bwMode="auto">
          <a:xfrm>
            <a:off x="93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13" name="Line 14">
            <a:extLst>
              <a:ext uri="{FF2B5EF4-FFF2-40B4-BE49-F238E27FC236}">
                <a16:creationId xmlns:a16="http://schemas.microsoft.com/office/drawing/2014/main" id="{7C1F8B9F-4841-2CB0-9CEE-6DB56D747071}"/>
              </a:ext>
            </a:extLst>
          </xdr:cNvPr>
          <xdr:cNvSpPr>
            <a:spLocks noChangeShapeType="1"/>
          </xdr:cNvSpPr>
        </xdr:nvSpPr>
        <xdr:spPr bwMode="auto">
          <a:xfrm>
            <a:off x="826" y="53"/>
            <a:ext cx="19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514" name="Line 15">
            <a:extLst>
              <a:ext uri="{FF2B5EF4-FFF2-40B4-BE49-F238E27FC236}">
                <a16:creationId xmlns:a16="http://schemas.microsoft.com/office/drawing/2014/main" id="{D295709A-D252-6897-333C-9701908BD3E0}"/>
              </a:ext>
            </a:extLst>
          </xdr:cNvPr>
          <xdr:cNvSpPr>
            <a:spLocks noChangeShapeType="1"/>
          </xdr:cNvSpPr>
        </xdr:nvSpPr>
        <xdr:spPr bwMode="auto">
          <a:xfrm rot="5400000">
            <a:off x="792" y="208"/>
            <a:ext cx="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9515" name="Line 16">
            <a:extLst>
              <a:ext uri="{FF2B5EF4-FFF2-40B4-BE49-F238E27FC236}">
                <a16:creationId xmlns:a16="http://schemas.microsoft.com/office/drawing/2014/main" id="{2B72792D-2DC2-C7FF-4BE8-43D42F5A1E10}"/>
              </a:ext>
            </a:extLst>
          </xdr:cNvPr>
          <xdr:cNvSpPr>
            <a:spLocks noChangeShapeType="1"/>
          </xdr:cNvSpPr>
        </xdr:nvSpPr>
        <xdr:spPr bwMode="auto">
          <a:xfrm rot="10800000">
            <a:off x="726" y="184"/>
            <a:ext cx="97"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type="none" w="sm" len="med"/>
            <a:tailEnd type="none" w="sm" len="med"/>
          </a:ln>
          <a:extLst>
            <a:ext uri="{909E8E84-426E-40DD-AFC4-6F175D3DCCD1}">
              <a14:hiddenFill xmlns:a14="http://schemas.microsoft.com/office/drawing/2010/main">
                <a:noFill/>
              </a14:hiddenFill>
            </a:ext>
          </a:extLst>
        </xdr:spPr>
      </xdr:sp>
      <xdr:sp macro="" textlink="">
        <xdr:nvSpPr>
          <xdr:cNvPr id="19516" name="Line 17">
            <a:extLst>
              <a:ext uri="{FF2B5EF4-FFF2-40B4-BE49-F238E27FC236}">
                <a16:creationId xmlns:a16="http://schemas.microsoft.com/office/drawing/2014/main" id="{B009318D-741E-4A03-7144-9DB666B4167F}"/>
              </a:ext>
            </a:extLst>
          </xdr:cNvPr>
          <xdr:cNvSpPr>
            <a:spLocks noChangeShapeType="1"/>
          </xdr:cNvSpPr>
        </xdr:nvSpPr>
        <xdr:spPr bwMode="auto">
          <a:xfrm rot="5400000">
            <a:off x="725" y="154"/>
            <a:ext cx="201"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type="none" w="sm" len="med"/>
            <a:tailEnd type="none" w="sm" len="med"/>
          </a:ln>
          <a:extLst>
            <a:ext uri="{909E8E84-426E-40DD-AFC4-6F175D3DCCD1}">
              <a14:hiddenFill xmlns:a14="http://schemas.microsoft.com/office/drawing/2010/main">
                <a:noFill/>
              </a14:hiddenFill>
            </a:ext>
          </a:extLst>
        </xdr:spPr>
      </xdr:sp>
      <xdr:sp macro="" textlink="">
        <xdr:nvSpPr>
          <xdr:cNvPr id="19" name="Text Box 18">
            <a:extLst>
              <a:ext uri="{FF2B5EF4-FFF2-40B4-BE49-F238E27FC236}">
                <a16:creationId xmlns:a16="http://schemas.microsoft.com/office/drawing/2014/main" id="{F8705159-D11F-045C-7FBD-6EBAAD6EC85D}"/>
              </a:ext>
            </a:extLst>
          </xdr:cNvPr>
          <xdr:cNvSpPr txBox="1">
            <a:spLocks noChangeArrowheads="1"/>
          </xdr:cNvSpPr>
        </xdr:nvSpPr>
        <xdr:spPr bwMode="auto">
          <a:xfrm>
            <a:off x="691" y="163"/>
            <a:ext cx="77" cy="34"/>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min</a:t>
            </a:r>
            <a:r>
              <a:rPr lang="en-US" sz="700" b="0" i="0" u="none" strike="noStrike" baseline="0">
                <a:solidFill>
                  <a:srgbClr val="000000"/>
                </a:solidFill>
                <a:latin typeface="Arial"/>
                <a:ea typeface="Arial"/>
                <a:cs typeface="Arial"/>
              </a:rPr>
              <a:t> exc</a:t>
            </a:r>
          </a:p>
        </xdr:txBody>
      </xdr:sp>
      <xdr:sp macro="" textlink="">
        <xdr:nvSpPr>
          <xdr:cNvPr id="20" name="Text Box 19">
            <a:extLst>
              <a:ext uri="{FF2B5EF4-FFF2-40B4-BE49-F238E27FC236}">
                <a16:creationId xmlns:a16="http://schemas.microsoft.com/office/drawing/2014/main" id="{9F53DDD6-45A8-0097-0A68-2F2C4A14F589}"/>
              </a:ext>
            </a:extLst>
          </xdr:cNvPr>
          <xdr:cNvSpPr txBox="1">
            <a:spLocks noChangeArrowheads="1"/>
          </xdr:cNvSpPr>
        </xdr:nvSpPr>
        <xdr:spPr bwMode="auto">
          <a:xfrm>
            <a:off x="790" y="194"/>
            <a:ext cx="40" cy="32"/>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d</a:t>
            </a:r>
            <a:r>
              <a:rPr lang="en-US" sz="800" b="0" i="0" u="none" strike="noStrike" baseline="-25000">
                <a:solidFill>
                  <a:srgbClr val="000000"/>
                </a:solidFill>
                <a:latin typeface="Arial"/>
                <a:ea typeface="Arial"/>
                <a:cs typeface="Arial"/>
              </a:rPr>
              <a:t>0</a:t>
            </a:r>
          </a:p>
        </xdr:txBody>
      </xdr:sp>
      <xdr:sp macro="" textlink="">
        <xdr:nvSpPr>
          <xdr:cNvPr id="19519" name="Line 20">
            <a:extLst>
              <a:ext uri="{FF2B5EF4-FFF2-40B4-BE49-F238E27FC236}">
                <a16:creationId xmlns:a16="http://schemas.microsoft.com/office/drawing/2014/main" id="{867ED21B-EAB8-5971-4C7D-464EAF401AFD}"/>
              </a:ext>
            </a:extLst>
          </xdr:cNvPr>
          <xdr:cNvSpPr>
            <a:spLocks noChangeShapeType="1"/>
          </xdr:cNvSpPr>
        </xdr:nvSpPr>
        <xdr:spPr bwMode="auto">
          <a:xfrm rot="5400000">
            <a:off x="723" y="154"/>
            <a:ext cx="2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none" w="sm" len="med"/>
            <a:tailEnd type="arrow" w="sm" len="med"/>
          </a:ln>
          <a:extLst>
            <a:ext uri="{909E8E84-426E-40DD-AFC4-6F175D3DCCD1}">
              <a14:hiddenFill xmlns:a14="http://schemas.microsoft.com/office/drawing/2010/main">
                <a:noFill/>
              </a14:hiddenFill>
            </a:ext>
          </a:extLst>
        </xdr:spPr>
      </xdr:sp>
      <xdr:sp macro="" textlink="">
        <xdr:nvSpPr>
          <xdr:cNvPr id="19520" name="Line 21">
            <a:extLst>
              <a:ext uri="{FF2B5EF4-FFF2-40B4-BE49-F238E27FC236}">
                <a16:creationId xmlns:a16="http://schemas.microsoft.com/office/drawing/2014/main" id="{57FA7628-BD73-E6BA-A5BB-065EEDF44B29}"/>
              </a:ext>
            </a:extLst>
          </xdr:cNvPr>
          <xdr:cNvSpPr>
            <a:spLocks noChangeShapeType="1"/>
          </xdr:cNvSpPr>
        </xdr:nvSpPr>
        <xdr:spPr bwMode="auto">
          <a:xfrm rot="16200000" flipV="1">
            <a:off x="724" y="195"/>
            <a:ext cx="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none" w="sm" len="med"/>
            <a:tailEnd type="arrow" w="sm" len="med"/>
          </a:ln>
          <a:extLst>
            <a:ext uri="{909E8E84-426E-40DD-AFC4-6F175D3DCCD1}">
              <a14:hiddenFill xmlns:a14="http://schemas.microsoft.com/office/drawing/2010/main">
                <a:noFill/>
              </a14:hiddenFill>
            </a:ext>
          </a:extLst>
        </xdr:spPr>
      </xdr:sp>
      <xdr:sp macro="" textlink="">
        <xdr:nvSpPr>
          <xdr:cNvPr id="19521" name="Oval 22">
            <a:extLst>
              <a:ext uri="{FF2B5EF4-FFF2-40B4-BE49-F238E27FC236}">
                <a16:creationId xmlns:a16="http://schemas.microsoft.com/office/drawing/2014/main" id="{DA2C3B25-6DDB-0CF8-3D47-B7A437D60F49}"/>
              </a:ext>
            </a:extLst>
          </xdr:cNvPr>
          <xdr:cNvSpPr>
            <a:spLocks noChangeArrowheads="1"/>
          </xdr:cNvSpPr>
        </xdr:nvSpPr>
        <xdr:spPr bwMode="auto">
          <a:xfrm>
            <a:off x="820" y="224"/>
            <a:ext cx="12" cy="12"/>
          </a:xfrm>
          <a:prstGeom prst="ellipse">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9522" name="Line 23">
            <a:extLst>
              <a:ext uri="{FF2B5EF4-FFF2-40B4-BE49-F238E27FC236}">
                <a16:creationId xmlns:a16="http://schemas.microsoft.com/office/drawing/2014/main" id="{5B79D68C-0DD8-9AD2-FDCE-9FB4E5A824F4}"/>
              </a:ext>
            </a:extLst>
          </xdr:cNvPr>
          <xdr:cNvSpPr>
            <a:spLocks noChangeShapeType="1"/>
          </xdr:cNvSpPr>
        </xdr:nvSpPr>
        <xdr:spPr bwMode="auto">
          <a:xfrm rot="5400000">
            <a:off x="802" y="219"/>
            <a:ext cx="6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25" name="Text Box 24">
            <a:extLst>
              <a:ext uri="{FF2B5EF4-FFF2-40B4-BE49-F238E27FC236}">
                <a16:creationId xmlns:a16="http://schemas.microsoft.com/office/drawing/2014/main" id="{A2D202CF-2B3E-FB6A-67EC-AF8EC454F57B}"/>
              </a:ext>
            </a:extLst>
          </xdr:cNvPr>
          <xdr:cNvSpPr txBox="1">
            <a:spLocks noChangeArrowheads="1"/>
          </xdr:cNvSpPr>
        </xdr:nvSpPr>
        <xdr:spPr bwMode="auto">
          <a:xfrm>
            <a:off x="832" y="208"/>
            <a:ext cx="38" cy="34"/>
          </a:xfrm>
          <a:prstGeom prst="rect">
            <a:avLst/>
          </a:prstGeom>
          <a:noFill/>
          <a:ln>
            <a:noFill/>
          </a:ln>
        </xdr:spPr>
        <xdr:txBody>
          <a:bodyPr vertOverflow="clip" wrap="square" lIns="27432" tIns="18288" rIns="0" bIns="0" anchor="t" upright="1"/>
          <a:lstStyle/>
          <a:p>
            <a:pPr algn="l" rtl="0">
              <a:defRPr sz="1000"/>
            </a:pPr>
            <a:r>
              <a:rPr lang="en-US" sz="1000" b="0" i="0" u="none" strike="noStrike" baseline="0">
                <a:solidFill>
                  <a:srgbClr val="000000"/>
                </a:solidFill>
                <a:latin typeface="Arial"/>
                <a:ea typeface="Arial"/>
                <a:cs typeface="Arial"/>
              </a:rPr>
              <a:t>d</a:t>
            </a:r>
          </a:p>
        </xdr:txBody>
      </xdr:sp>
      <xdr:sp macro="" textlink="">
        <xdr:nvSpPr>
          <xdr:cNvPr id="19524" name="Line 25">
            <a:extLst>
              <a:ext uri="{FF2B5EF4-FFF2-40B4-BE49-F238E27FC236}">
                <a16:creationId xmlns:a16="http://schemas.microsoft.com/office/drawing/2014/main" id="{1C129D9C-C4E3-2E51-6135-AD814C492C83}"/>
              </a:ext>
            </a:extLst>
          </xdr:cNvPr>
          <xdr:cNvSpPr>
            <a:spLocks noChangeShapeType="1"/>
          </xdr:cNvSpPr>
        </xdr:nvSpPr>
        <xdr:spPr bwMode="auto">
          <a:xfrm>
            <a:off x="847"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25" name="Line 26">
            <a:extLst>
              <a:ext uri="{FF2B5EF4-FFF2-40B4-BE49-F238E27FC236}">
                <a16:creationId xmlns:a16="http://schemas.microsoft.com/office/drawing/2014/main" id="{41B9E928-680B-977B-C7AA-4592E8D6B0EA}"/>
              </a:ext>
            </a:extLst>
          </xdr:cNvPr>
          <xdr:cNvSpPr>
            <a:spLocks noChangeShapeType="1"/>
          </xdr:cNvSpPr>
        </xdr:nvSpPr>
        <xdr:spPr bwMode="auto">
          <a:xfrm>
            <a:off x="85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26" name="Line 27">
            <a:extLst>
              <a:ext uri="{FF2B5EF4-FFF2-40B4-BE49-F238E27FC236}">
                <a16:creationId xmlns:a16="http://schemas.microsoft.com/office/drawing/2014/main" id="{DDAC2F84-11F0-292D-1A1A-D2ECB265C115}"/>
              </a:ext>
            </a:extLst>
          </xdr:cNvPr>
          <xdr:cNvSpPr>
            <a:spLocks noChangeShapeType="1"/>
          </xdr:cNvSpPr>
        </xdr:nvSpPr>
        <xdr:spPr bwMode="auto">
          <a:xfrm>
            <a:off x="86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27" name="Line 28">
            <a:extLst>
              <a:ext uri="{FF2B5EF4-FFF2-40B4-BE49-F238E27FC236}">
                <a16:creationId xmlns:a16="http://schemas.microsoft.com/office/drawing/2014/main" id="{DDAA7E47-10B3-7F4D-ACEE-B00735AF1235}"/>
              </a:ext>
            </a:extLst>
          </xdr:cNvPr>
          <xdr:cNvSpPr>
            <a:spLocks noChangeShapeType="1"/>
          </xdr:cNvSpPr>
        </xdr:nvSpPr>
        <xdr:spPr bwMode="auto">
          <a:xfrm>
            <a:off x="87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28" name="Line 29">
            <a:extLst>
              <a:ext uri="{FF2B5EF4-FFF2-40B4-BE49-F238E27FC236}">
                <a16:creationId xmlns:a16="http://schemas.microsoft.com/office/drawing/2014/main" id="{9002A67E-958B-8FED-485D-06ABCD29FF50}"/>
              </a:ext>
            </a:extLst>
          </xdr:cNvPr>
          <xdr:cNvSpPr>
            <a:spLocks noChangeShapeType="1"/>
          </xdr:cNvSpPr>
        </xdr:nvSpPr>
        <xdr:spPr bwMode="auto">
          <a:xfrm>
            <a:off x="88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29" name="Freeform 30">
            <a:extLst>
              <a:ext uri="{FF2B5EF4-FFF2-40B4-BE49-F238E27FC236}">
                <a16:creationId xmlns:a16="http://schemas.microsoft.com/office/drawing/2014/main" id="{D071DBFE-4869-9FE3-FEC6-C4D936157DBE}"/>
              </a:ext>
            </a:extLst>
          </xdr:cNvPr>
          <xdr:cNvSpPr>
            <a:spLocks/>
          </xdr:cNvSpPr>
        </xdr:nvSpPr>
        <xdr:spPr bwMode="auto">
          <a:xfrm>
            <a:off x="853" y="53"/>
            <a:ext cx="60" cy="178"/>
          </a:xfrm>
          <a:custGeom>
            <a:avLst/>
            <a:gdLst>
              <a:gd name="T0" fmla="*/ 0 w 60"/>
              <a:gd name="T1" fmla="*/ 0 h 185"/>
              <a:gd name="T2" fmla="*/ 0 w 60"/>
              <a:gd name="T3" fmla="*/ 126 h 185"/>
              <a:gd name="T4" fmla="*/ 60 w 60"/>
              <a:gd name="T5" fmla="*/ 126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9530" name="Line 31">
            <a:extLst>
              <a:ext uri="{FF2B5EF4-FFF2-40B4-BE49-F238E27FC236}">
                <a16:creationId xmlns:a16="http://schemas.microsoft.com/office/drawing/2014/main" id="{5BE930D2-9A9F-06DD-8AF4-4BE8712CF0DC}"/>
              </a:ext>
            </a:extLst>
          </xdr:cNvPr>
          <xdr:cNvSpPr>
            <a:spLocks noChangeShapeType="1"/>
          </xdr:cNvSpPr>
        </xdr:nvSpPr>
        <xdr:spPr bwMode="auto">
          <a:xfrm flipH="1">
            <a:off x="866" y="188"/>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33" name="Text Box 32">
            <a:extLst>
              <a:ext uri="{FF2B5EF4-FFF2-40B4-BE49-F238E27FC236}">
                <a16:creationId xmlns:a16="http://schemas.microsoft.com/office/drawing/2014/main" id="{217A7D84-927A-5869-E32A-48DD669CDFA3}"/>
              </a:ext>
            </a:extLst>
          </xdr:cNvPr>
          <xdr:cNvSpPr txBox="1">
            <a:spLocks noChangeArrowheads="1"/>
          </xdr:cNvSpPr>
        </xdr:nvSpPr>
        <xdr:spPr bwMode="auto">
          <a:xfrm>
            <a:off x="904" y="167"/>
            <a:ext cx="37" cy="30"/>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P</a:t>
            </a:r>
            <a:r>
              <a:rPr lang="en-US" sz="800" b="0" i="0" u="none" strike="noStrike" baseline="-25000">
                <a:solidFill>
                  <a:srgbClr val="000000"/>
                </a:solidFill>
                <a:latin typeface="Arial"/>
                <a:ea typeface="Arial"/>
                <a:cs typeface="Arial"/>
              </a:rPr>
              <a:t>a1</a:t>
            </a:r>
            <a:endParaRPr lang="en-US" sz="1000" b="0" i="0" u="none" strike="noStrike" baseline="-25000">
              <a:solidFill>
                <a:srgbClr val="000000"/>
              </a:solidFill>
              <a:latin typeface="Arial"/>
              <a:ea typeface="Arial"/>
              <a:cs typeface="Arial"/>
            </a:endParaRPr>
          </a:p>
        </xdr:txBody>
      </xdr:sp>
      <xdr:sp macro="" textlink="">
        <xdr:nvSpPr>
          <xdr:cNvPr id="19532" name="Freeform 33">
            <a:extLst>
              <a:ext uri="{FF2B5EF4-FFF2-40B4-BE49-F238E27FC236}">
                <a16:creationId xmlns:a16="http://schemas.microsoft.com/office/drawing/2014/main" id="{C8329065-1C6E-3097-5B44-BF7C7B69D2B1}"/>
              </a:ext>
            </a:extLst>
          </xdr:cNvPr>
          <xdr:cNvSpPr>
            <a:spLocks/>
          </xdr:cNvSpPr>
        </xdr:nvSpPr>
        <xdr:spPr bwMode="auto">
          <a:xfrm flipH="1">
            <a:off x="709" y="184"/>
            <a:ext cx="80" cy="49"/>
          </a:xfrm>
          <a:custGeom>
            <a:avLst/>
            <a:gdLst>
              <a:gd name="T0" fmla="*/ 0 w 60"/>
              <a:gd name="T1" fmla="*/ 0 h 185"/>
              <a:gd name="T2" fmla="*/ 0 w 60"/>
              <a:gd name="T3" fmla="*/ 0 h 185"/>
              <a:gd name="T4" fmla="*/ 1073 w 60"/>
              <a:gd name="T5" fmla="*/ 0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9533" name="Line 34">
            <a:extLst>
              <a:ext uri="{FF2B5EF4-FFF2-40B4-BE49-F238E27FC236}">
                <a16:creationId xmlns:a16="http://schemas.microsoft.com/office/drawing/2014/main" id="{F15CC5BE-263A-2CA7-6F1B-B91BED504534}"/>
              </a:ext>
            </a:extLst>
          </xdr:cNvPr>
          <xdr:cNvSpPr>
            <a:spLocks noChangeShapeType="1"/>
          </xdr:cNvSpPr>
        </xdr:nvSpPr>
        <xdr:spPr bwMode="auto">
          <a:xfrm>
            <a:off x="713" y="218"/>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36" name="Text Box 35">
            <a:extLst>
              <a:ext uri="{FF2B5EF4-FFF2-40B4-BE49-F238E27FC236}">
                <a16:creationId xmlns:a16="http://schemas.microsoft.com/office/drawing/2014/main" id="{485BDB7D-C226-191A-4C21-65347322D917}"/>
              </a:ext>
            </a:extLst>
          </xdr:cNvPr>
          <xdr:cNvSpPr txBox="1">
            <a:spLocks noChangeArrowheads="1"/>
          </xdr:cNvSpPr>
        </xdr:nvSpPr>
        <xdr:spPr bwMode="auto">
          <a:xfrm>
            <a:off x="684" y="204"/>
            <a:ext cx="38" cy="31"/>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P</a:t>
            </a:r>
            <a:r>
              <a:rPr lang="en-US" sz="800" b="0" i="0" u="none" strike="noStrike" baseline="-25000">
                <a:solidFill>
                  <a:srgbClr val="000000"/>
                </a:solidFill>
                <a:latin typeface="Arial"/>
                <a:ea typeface="Arial"/>
                <a:cs typeface="Arial"/>
              </a:rPr>
              <a:t>p1</a:t>
            </a:r>
            <a:endParaRPr lang="en-US" sz="1000" b="0" i="0" u="none" strike="noStrike" baseline="-25000">
              <a:solidFill>
                <a:srgbClr val="000000"/>
              </a:solidFill>
              <a:latin typeface="Arial"/>
              <a:ea typeface="Arial"/>
              <a:cs typeface="Arial"/>
            </a:endParaRPr>
          </a:p>
        </xdr:txBody>
      </xdr:sp>
      <xdr:sp macro="" textlink="">
        <xdr:nvSpPr>
          <xdr:cNvPr id="19535" name="Rectangle 36">
            <a:extLst>
              <a:ext uri="{FF2B5EF4-FFF2-40B4-BE49-F238E27FC236}">
                <a16:creationId xmlns:a16="http://schemas.microsoft.com/office/drawing/2014/main" id="{018B7389-FC22-97BC-BBAB-AFB2220FA7C7}"/>
              </a:ext>
            </a:extLst>
          </xdr:cNvPr>
          <xdr:cNvSpPr>
            <a:spLocks noChangeArrowheads="1"/>
          </xdr:cNvSpPr>
        </xdr:nvSpPr>
        <xdr:spPr bwMode="auto">
          <a:xfrm>
            <a:off x="978" y="54"/>
            <a:ext cx="28" cy="176"/>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9536" name="Line 37">
            <a:extLst>
              <a:ext uri="{FF2B5EF4-FFF2-40B4-BE49-F238E27FC236}">
                <a16:creationId xmlns:a16="http://schemas.microsoft.com/office/drawing/2014/main" id="{8DDF7C2C-F21E-42AC-980E-4C048B7D982A}"/>
              </a:ext>
            </a:extLst>
          </xdr:cNvPr>
          <xdr:cNvSpPr>
            <a:spLocks noChangeShapeType="1"/>
          </xdr:cNvSpPr>
        </xdr:nvSpPr>
        <xdr:spPr bwMode="auto">
          <a:xfrm flipH="1">
            <a:off x="984" y="139"/>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39" name="Text Box 38">
            <a:extLst>
              <a:ext uri="{FF2B5EF4-FFF2-40B4-BE49-F238E27FC236}">
                <a16:creationId xmlns:a16="http://schemas.microsoft.com/office/drawing/2014/main" id="{29B62E44-ED01-2811-4DDD-A9BF2545DB8A}"/>
              </a:ext>
            </a:extLst>
          </xdr:cNvPr>
          <xdr:cNvSpPr txBox="1">
            <a:spLocks noChangeArrowheads="1"/>
          </xdr:cNvSpPr>
        </xdr:nvSpPr>
        <xdr:spPr bwMode="auto">
          <a:xfrm>
            <a:off x="1018" y="114"/>
            <a:ext cx="37" cy="38"/>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P</a:t>
            </a:r>
            <a:r>
              <a:rPr lang="en-US" sz="800" b="0" i="0" u="none" strike="noStrike" baseline="-25000">
                <a:solidFill>
                  <a:srgbClr val="000000"/>
                </a:solidFill>
                <a:latin typeface="Arial"/>
                <a:ea typeface="Arial"/>
                <a:cs typeface="Arial"/>
              </a:rPr>
              <a:t>q1</a:t>
            </a:r>
            <a:endParaRPr lang="en-US" sz="1000" b="0" i="0" u="none" strike="noStrike" baseline="-25000">
              <a:solidFill>
                <a:srgbClr val="000000"/>
              </a:solidFill>
              <a:latin typeface="Arial"/>
              <a:ea typeface="Arial"/>
              <a:cs typeface="Arial"/>
            </a:endParaRPr>
          </a:p>
        </xdr:txBody>
      </xdr:sp>
      <xdr:sp macro="" textlink="">
        <xdr:nvSpPr>
          <xdr:cNvPr id="19538" name="Rectangle 39">
            <a:extLst>
              <a:ext uri="{FF2B5EF4-FFF2-40B4-BE49-F238E27FC236}">
                <a16:creationId xmlns:a16="http://schemas.microsoft.com/office/drawing/2014/main" id="{420CA79D-DA44-52E8-E108-571FC3632E0A}"/>
              </a:ext>
            </a:extLst>
          </xdr:cNvPr>
          <xdr:cNvSpPr>
            <a:spLocks noChangeArrowheads="1"/>
          </xdr:cNvSpPr>
        </xdr:nvSpPr>
        <xdr:spPr bwMode="auto">
          <a:xfrm>
            <a:off x="978" y="230"/>
            <a:ext cx="69" cy="2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9539" name="Line 40">
            <a:extLst>
              <a:ext uri="{FF2B5EF4-FFF2-40B4-BE49-F238E27FC236}">
                <a16:creationId xmlns:a16="http://schemas.microsoft.com/office/drawing/2014/main" id="{B735823B-9DBB-74DE-407F-FDF1931E8906}"/>
              </a:ext>
            </a:extLst>
          </xdr:cNvPr>
          <xdr:cNvSpPr>
            <a:spLocks noChangeShapeType="1"/>
          </xdr:cNvSpPr>
        </xdr:nvSpPr>
        <xdr:spPr bwMode="auto">
          <a:xfrm flipH="1">
            <a:off x="984" y="239"/>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2" name="Text Box 41">
            <a:extLst>
              <a:ext uri="{FF2B5EF4-FFF2-40B4-BE49-F238E27FC236}">
                <a16:creationId xmlns:a16="http://schemas.microsoft.com/office/drawing/2014/main" id="{A183549B-FF11-7F5B-276C-708B6F3EE1DD}"/>
              </a:ext>
            </a:extLst>
          </xdr:cNvPr>
          <xdr:cNvSpPr txBox="1">
            <a:spLocks noChangeArrowheads="1"/>
          </xdr:cNvSpPr>
        </xdr:nvSpPr>
        <xdr:spPr bwMode="auto">
          <a:xfrm>
            <a:off x="1014" y="206"/>
            <a:ext cx="37" cy="32"/>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P</a:t>
            </a:r>
            <a:r>
              <a:rPr lang="en-US" sz="800" b="0" i="0" u="none" strike="noStrike" baseline="-25000">
                <a:solidFill>
                  <a:srgbClr val="000000"/>
                </a:solidFill>
                <a:latin typeface="Arial"/>
                <a:ea typeface="Arial"/>
                <a:cs typeface="Arial"/>
              </a:rPr>
              <a:t>q2</a:t>
            </a:r>
            <a:endParaRPr lang="en-US" sz="1000" b="0" i="0" u="none" strike="noStrike" baseline="-25000">
              <a:solidFill>
                <a:srgbClr val="000000"/>
              </a:solidFill>
              <a:latin typeface="Arial"/>
              <a:ea typeface="Arial"/>
              <a:cs typeface="Arial"/>
            </a:endParaRPr>
          </a:p>
        </xdr:txBody>
      </xdr:sp>
      <xdr:sp macro="" textlink="">
        <xdr:nvSpPr>
          <xdr:cNvPr id="19541" name="Freeform 42">
            <a:extLst>
              <a:ext uri="{FF2B5EF4-FFF2-40B4-BE49-F238E27FC236}">
                <a16:creationId xmlns:a16="http://schemas.microsoft.com/office/drawing/2014/main" id="{7C075A68-F31B-C4B6-C6C6-C76835741AD2}"/>
              </a:ext>
            </a:extLst>
          </xdr:cNvPr>
          <xdr:cNvSpPr>
            <a:spLocks/>
          </xdr:cNvSpPr>
        </xdr:nvSpPr>
        <xdr:spPr bwMode="auto">
          <a:xfrm>
            <a:off x="852" y="231"/>
            <a:ext cx="111" cy="22"/>
          </a:xfrm>
          <a:custGeom>
            <a:avLst/>
            <a:gdLst>
              <a:gd name="T0" fmla="*/ 1 w 111"/>
              <a:gd name="T1" fmla="*/ 2 h 22"/>
              <a:gd name="T2" fmla="*/ 1 w 111"/>
              <a:gd name="T3" fmla="*/ 22 h 22"/>
              <a:gd name="T4" fmla="*/ 111 w 111"/>
              <a:gd name="T5" fmla="*/ 22 h 22"/>
              <a:gd name="T6" fmla="*/ 88 w 111"/>
              <a:gd name="T7" fmla="*/ 0 h 22"/>
              <a:gd name="T8" fmla="*/ 0 w 111"/>
              <a:gd name="T9" fmla="*/ 0 h 22"/>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111" h="22">
                <a:moveTo>
                  <a:pt x="1" y="2"/>
                </a:moveTo>
                <a:lnTo>
                  <a:pt x="1" y="22"/>
                </a:lnTo>
                <a:lnTo>
                  <a:pt x="111" y="22"/>
                </a:lnTo>
                <a:lnTo>
                  <a:pt x="88" y="0"/>
                </a:lnTo>
                <a:lnTo>
                  <a:pt x="0" y="0"/>
                </a:lnTo>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9542" name="Freeform 43">
            <a:extLst>
              <a:ext uri="{FF2B5EF4-FFF2-40B4-BE49-F238E27FC236}">
                <a16:creationId xmlns:a16="http://schemas.microsoft.com/office/drawing/2014/main" id="{589936A9-E225-491B-D9FE-3663DD7C0CE2}"/>
              </a:ext>
            </a:extLst>
          </xdr:cNvPr>
          <xdr:cNvSpPr>
            <a:spLocks/>
          </xdr:cNvSpPr>
        </xdr:nvSpPr>
        <xdr:spPr bwMode="auto">
          <a:xfrm>
            <a:off x="762" y="233"/>
            <a:ext cx="26" cy="22"/>
          </a:xfrm>
          <a:custGeom>
            <a:avLst/>
            <a:gdLst>
              <a:gd name="T0" fmla="*/ 11 w 26"/>
              <a:gd name="T1" fmla="*/ 0 h 22"/>
              <a:gd name="T2" fmla="*/ 0 w 26"/>
              <a:gd name="T3" fmla="*/ 22 h 22"/>
              <a:gd name="T4" fmla="*/ 26 w 26"/>
              <a:gd name="T5" fmla="*/ 22 h 22"/>
              <a:gd name="T6" fmla="*/ 26 w 26"/>
              <a:gd name="T7" fmla="*/ 0 h 22"/>
              <a:gd name="T8" fmla="*/ 11 w 26"/>
              <a:gd name="T9" fmla="*/ 0 h 22"/>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26" h="22">
                <a:moveTo>
                  <a:pt x="11" y="0"/>
                </a:moveTo>
                <a:lnTo>
                  <a:pt x="0" y="22"/>
                </a:lnTo>
                <a:lnTo>
                  <a:pt x="26" y="22"/>
                </a:lnTo>
                <a:lnTo>
                  <a:pt x="26" y="0"/>
                </a:lnTo>
                <a:lnTo>
                  <a:pt x="11"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9543" name="Line 44">
            <a:extLst>
              <a:ext uri="{FF2B5EF4-FFF2-40B4-BE49-F238E27FC236}">
                <a16:creationId xmlns:a16="http://schemas.microsoft.com/office/drawing/2014/main" id="{DE61C20F-9F45-4972-3363-6512D1FED249}"/>
              </a:ext>
            </a:extLst>
          </xdr:cNvPr>
          <xdr:cNvSpPr>
            <a:spLocks noChangeShapeType="1"/>
          </xdr:cNvSpPr>
        </xdr:nvSpPr>
        <xdr:spPr bwMode="auto">
          <a:xfrm>
            <a:off x="737" y="245"/>
            <a:ext cx="3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9544" name="Line 45">
            <a:extLst>
              <a:ext uri="{FF2B5EF4-FFF2-40B4-BE49-F238E27FC236}">
                <a16:creationId xmlns:a16="http://schemas.microsoft.com/office/drawing/2014/main" id="{ADCE5176-D505-98A4-F931-C83CC433A1E0}"/>
              </a:ext>
            </a:extLst>
          </xdr:cNvPr>
          <xdr:cNvSpPr>
            <a:spLocks noChangeShapeType="1"/>
          </xdr:cNvSpPr>
        </xdr:nvSpPr>
        <xdr:spPr bwMode="auto">
          <a:xfrm flipH="1">
            <a:off x="883" y="243"/>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7" name="Text Box 46">
            <a:extLst>
              <a:ext uri="{FF2B5EF4-FFF2-40B4-BE49-F238E27FC236}">
                <a16:creationId xmlns:a16="http://schemas.microsoft.com/office/drawing/2014/main" id="{A6A3D5AA-34F6-F034-1F64-3A851FB2B9B3}"/>
              </a:ext>
            </a:extLst>
          </xdr:cNvPr>
          <xdr:cNvSpPr txBox="1">
            <a:spLocks noChangeArrowheads="1"/>
          </xdr:cNvSpPr>
        </xdr:nvSpPr>
        <xdr:spPr bwMode="auto">
          <a:xfrm>
            <a:off x="916" y="209"/>
            <a:ext cx="38" cy="32"/>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P</a:t>
            </a:r>
            <a:r>
              <a:rPr lang="en-US" sz="800" b="0" i="0" u="none" strike="noStrike" baseline="-25000">
                <a:solidFill>
                  <a:srgbClr val="000000"/>
                </a:solidFill>
                <a:latin typeface="Arial"/>
                <a:ea typeface="Arial"/>
                <a:cs typeface="Arial"/>
              </a:rPr>
              <a:t>p2</a:t>
            </a:r>
            <a:endParaRPr lang="en-US" sz="1000" b="0" i="0" u="none" strike="noStrike" baseline="-25000">
              <a:solidFill>
                <a:srgbClr val="000000"/>
              </a:solidFill>
              <a:latin typeface="Arial"/>
              <a:ea typeface="Arial"/>
              <a:cs typeface="Arial"/>
            </a:endParaRPr>
          </a:p>
        </xdr:txBody>
      </xdr:sp>
      <xdr:sp macro="" textlink="">
        <xdr:nvSpPr>
          <xdr:cNvPr id="48" name="Text Box 47">
            <a:extLst>
              <a:ext uri="{FF2B5EF4-FFF2-40B4-BE49-F238E27FC236}">
                <a16:creationId xmlns:a16="http://schemas.microsoft.com/office/drawing/2014/main" id="{214FF35E-66C9-772B-A22C-A21EB7BFDBD5}"/>
              </a:ext>
            </a:extLst>
          </xdr:cNvPr>
          <xdr:cNvSpPr txBox="1">
            <a:spLocks noChangeArrowheads="1"/>
          </xdr:cNvSpPr>
        </xdr:nvSpPr>
        <xdr:spPr bwMode="auto">
          <a:xfrm>
            <a:off x="709" y="232"/>
            <a:ext cx="37" cy="33"/>
          </a:xfrm>
          <a:prstGeom prst="rect">
            <a:avLst/>
          </a:prstGeom>
          <a:noFill/>
          <a:ln>
            <a:noFill/>
          </a:ln>
        </xdr:spPr>
        <xdr:txBody>
          <a:bodyPr vertOverflow="clip" wrap="square" lIns="27432" tIns="18288" rIns="0" bIns="0" anchor="t" upright="1"/>
          <a:lstStyle/>
          <a:p>
            <a:pPr algn="l" rtl="0">
              <a:defRPr sz="1000"/>
            </a:pPr>
            <a:r>
              <a:rPr lang="en-US" sz="800" b="0" i="0" u="none" strike="noStrike" baseline="0">
                <a:solidFill>
                  <a:srgbClr val="000000"/>
                </a:solidFill>
                <a:latin typeface="Arial"/>
                <a:ea typeface="Arial"/>
                <a:cs typeface="Arial"/>
              </a:rPr>
              <a:t>P</a:t>
            </a:r>
            <a:r>
              <a:rPr lang="en-US" sz="800" b="0" i="0" u="none" strike="noStrike" baseline="-25000">
                <a:solidFill>
                  <a:srgbClr val="000000"/>
                </a:solidFill>
                <a:latin typeface="Arial"/>
                <a:ea typeface="Arial"/>
                <a:cs typeface="Arial"/>
              </a:rPr>
              <a:t>a2</a:t>
            </a:r>
            <a:endParaRPr lang="en-US" sz="1000" b="0" i="0" u="none" strike="noStrike" baseline="-25000">
              <a:solidFill>
                <a:srgbClr val="000000"/>
              </a:solidFill>
              <a:latin typeface="Arial"/>
              <a:ea typeface="Arial"/>
              <a:cs typeface="Arial"/>
            </a:endParaRPr>
          </a:p>
        </xdr:txBody>
      </xdr:sp>
    </xdr:grpSp>
    <xdr:clientData/>
  </xdr:twoCellAnchor>
  <xdr:twoCellAnchor editAs="oneCell">
    <xdr:from>
      <xdr:col>0</xdr:col>
      <xdr:colOff>13138</xdr:colOff>
      <xdr:row>0</xdr:row>
      <xdr:rowOff>13138</xdr:rowOff>
    </xdr:from>
    <xdr:to>
      <xdr:col>2</xdr:col>
      <xdr:colOff>183240</xdr:colOff>
      <xdr:row>2</xdr:row>
      <xdr:rowOff>141890</xdr:rowOff>
    </xdr:to>
    <xdr:pic>
      <xdr:nvPicPr>
        <xdr:cNvPr id="3" name="Picture 2">
          <a:extLst>
            <a:ext uri="{FF2B5EF4-FFF2-40B4-BE49-F238E27FC236}">
              <a16:creationId xmlns:a16="http://schemas.microsoft.com/office/drawing/2014/main" id="{CCC528B4-3D36-AEFE-EA02-BFCDF7D581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38" y="13138"/>
          <a:ext cx="1365654" cy="457200"/>
        </a:xfrm>
        <a:prstGeom prst="rect">
          <a:avLst/>
        </a:prstGeom>
      </xdr:spPr>
    </xdr:pic>
    <xdr:clientData/>
  </xdr:twoCellAnchor>
  <xdr:twoCellAnchor>
    <xdr:from>
      <xdr:col>5</xdr:col>
      <xdr:colOff>927</xdr:colOff>
      <xdr:row>27</xdr:row>
      <xdr:rowOff>57442</xdr:rowOff>
    </xdr:from>
    <xdr:to>
      <xdr:col>5</xdr:col>
      <xdr:colOff>592256</xdr:colOff>
      <xdr:row>29</xdr:row>
      <xdr:rowOff>55097</xdr:rowOff>
    </xdr:to>
    <xdr:sp macro="[0]!Run_Both" textlink="">
      <xdr:nvSpPr>
        <xdr:cNvPr id="8" name="Rectangle 7">
          <a:extLst>
            <a:ext uri="{FF2B5EF4-FFF2-40B4-BE49-F238E27FC236}">
              <a16:creationId xmlns:a16="http://schemas.microsoft.com/office/drawing/2014/main" id="{CD925058-6FA8-2BC4-6973-806CD68B98EE}"/>
            </a:ext>
          </a:extLst>
        </xdr:cNvPr>
        <xdr:cNvSpPr/>
      </xdr:nvSpPr>
      <xdr:spPr>
        <a:xfrm>
          <a:off x="2989806" y="4714839"/>
          <a:ext cx="591329" cy="365517"/>
        </a:xfrm>
        <a:prstGeom prst="rect">
          <a:avLst/>
        </a:prstGeom>
        <a:solidFill>
          <a:srgbClr val="FFCC99"/>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1">
          <a:schemeClr val="accent1"/>
        </a:lnRef>
        <a:fillRef idx="3">
          <a:schemeClr val="accent1"/>
        </a:fillRef>
        <a:effectRef idx="2">
          <a:schemeClr val="accent1"/>
        </a:effectRef>
        <a:fontRef idx="minor">
          <a:schemeClr val="lt1"/>
        </a:fontRef>
      </xdr:style>
      <xdr:txBody>
        <a:bodyPr rtlCol="0" anchor="ctr"/>
        <a:lstStyle/>
        <a:p>
          <a:pPr algn="ctr"/>
          <a:r>
            <a:rPr lang="en-US" sz="1100">
              <a:solidFill>
                <a:sysClr val="windowText" lastClr="000000"/>
              </a:solidFill>
            </a:rPr>
            <a:t>Solve</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10886</xdr:colOff>
      <xdr:row>0</xdr:row>
      <xdr:rowOff>10886</xdr:rowOff>
    </xdr:from>
    <xdr:to>
      <xdr:col>2</xdr:col>
      <xdr:colOff>182824</xdr:colOff>
      <xdr:row>2</xdr:row>
      <xdr:rowOff>141515</xdr:rowOff>
    </xdr:to>
    <xdr:pic>
      <xdr:nvPicPr>
        <xdr:cNvPr id="2" name="Picture 1">
          <a:extLst>
            <a:ext uri="{FF2B5EF4-FFF2-40B4-BE49-F238E27FC236}">
              <a16:creationId xmlns:a16="http://schemas.microsoft.com/office/drawing/2014/main" id="{F1EB691C-FE6A-4380-A246-87883C4113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886" y="10886"/>
          <a:ext cx="1369367" cy="457200"/>
        </a:xfrm>
        <a:prstGeom prst="rect">
          <a:avLst/>
        </a:prstGeom>
      </xdr:spPr>
    </xdr:pic>
    <xdr:clientData/>
  </xdr:twoCellAnchor>
  <xdr:twoCellAnchor>
    <xdr:from>
      <xdr:col>5</xdr:col>
      <xdr:colOff>1085</xdr:colOff>
      <xdr:row>8</xdr:row>
      <xdr:rowOff>178211</xdr:rowOff>
    </xdr:from>
    <xdr:to>
      <xdr:col>5</xdr:col>
      <xdr:colOff>594506</xdr:colOff>
      <xdr:row>10</xdr:row>
      <xdr:rowOff>166342</xdr:rowOff>
    </xdr:to>
    <xdr:sp macro="[0]!EC7_DA1_Combination1" textlink="">
      <xdr:nvSpPr>
        <xdr:cNvPr id="49" name="Rectangle 48">
          <a:extLst>
            <a:ext uri="{FF2B5EF4-FFF2-40B4-BE49-F238E27FC236}">
              <a16:creationId xmlns:a16="http://schemas.microsoft.com/office/drawing/2014/main" id="{DAA0B242-473C-4B9B-A209-63A138E6E3A8}"/>
            </a:ext>
          </a:extLst>
        </xdr:cNvPr>
        <xdr:cNvSpPr/>
      </xdr:nvSpPr>
      <xdr:spPr>
        <a:xfrm>
          <a:off x="2989964" y="1524849"/>
          <a:ext cx="593421" cy="355993"/>
        </a:xfrm>
        <a:prstGeom prst="rect">
          <a:avLst/>
        </a:prstGeom>
        <a:solidFill>
          <a:srgbClr val="FFCC99"/>
        </a:solidFill>
        <a:ln w="9525" cap="flat" cmpd="sng" algn="ctr">
          <a:noFill/>
          <a:prstDash val="soli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Solve</a:t>
          </a:r>
        </a:p>
      </xdr:txBody>
    </xdr:sp>
    <xdr:clientData/>
  </xdr:twoCellAnchor>
  <xdr:twoCellAnchor>
    <xdr:from>
      <xdr:col>6</xdr:col>
      <xdr:colOff>583405</xdr:colOff>
      <xdr:row>6</xdr:row>
      <xdr:rowOff>142876</xdr:rowOff>
    </xdr:from>
    <xdr:to>
      <xdr:col>10</xdr:col>
      <xdr:colOff>560545</xdr:colOff>
      <xdr:row>18</xdr:row>
      <xdr:rowOff>120016</xdr:rowOff>
    </xdr:to>
    <xdr:grpSp>
      <xdr:nvGrpSpPr>
        <xdr:cNvPr id="17878" name="Group 17877">
          <a:extLst>
            <a:ext uri="{FF2B5EF4-FFF2-40B4-BE49-F238E27FC236}">
              <a16:creationId xmlns:a16="http://schemas.microsoft.com/office/drawing/2014/main" id="{A2ED41C8-A8C1-4055-906D-2440B30D63E3}"/>
            </a:ext>
          </a:extLst>
        </xdr:cNvPr>
        <xdr:cNvGrpSpPr>
          <a:grpSpLocks/>
        </xdr:cNvGrpSpPr>
      </xdr:nvGrpSpPr>
      <xdr:grpSpPr bwMode="auto">
        <a:xfrm>
          <a:off x="4183855" y="1114426"/>
          <a:ext cx="2377440" cy="2148840"/>
          <a:chOff x="679" y="1"/>
          <a:chExt cx="378" cy="301"/>
        </a:xfrm>
      </xdr:grpSpPr>
      <xdr:sp macro="" textlink="">
        <xdr:nvSpPr>
          <xdr:cNvPr id="17879" name="Rectangle 4">
            <a:extLst>
              <a:ext uri="{FF2B5EF4-FFF2-40B4-BE49-F238E27FC236}">
                <a16:creationId xmlns:a16="http://schemas.microsoft.com/office/drawing/2014/main" id="{D287E70B-6141-2477-D0ED-4934BE0E5D38}"/>
              </a:ext>
            </a:extLst>
          </xdr:cNvPr>
          <xdr:cNvSpPr>
            <a:spLocks noChangeArrowheads="1"/>
          </xdr:cNvSpPr>
        </xdr:nvSpPr>
        <xdr:spPr bwMode="auto">
          <a:xfrm>
            <a:off x="679" y="8"/>
            <a:ext cx="378" cy="294"/>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880" name="Text Box 5">
            <a:extLst>
              <a:ext uri="{FF2B5EF4-FFF2-40B4-BE49-F238E27FC236}">
                <a16:creationId xmlns:a16="http://schemas.microsoft.com/office/drawing/2014/main" id="{283E8982-DBBD-A77D-7CCC-B838129496B6}"/>
              </a:ext>
            </a:extLst>
          </xdr:cNvPr>
          <xdr:cNvSpPr txBox="1">
            <a:spLocks noChangeArrowheads="1"/>
          </xdr:cNvSpPr>
        </xdr:nvSpPr>
        <xdr:spPr bwMode="auto">
          <a:xfrm>
            <a:off x="850" y="1"/>
            <a:ext cx="104" cy="29"/>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surcharge</a:t>
            </a:r>
            <a:r>
              <a:rPr kumimoji="0" lang="en-US" sz="1000" b="0" i="0" u="none" strike="noStrike" kern="0" cap="none" spc="0" normalizeH="0" baseline="0" noProof="0">
                <a:ln>
                  <a:noFill/>
                </a:ln>
                <a:solidFill>
                  <a:srgbClr val="000000"/>
                </a:solidFill>
                <a:effectLst/>
                <a:uLnTx/>
                <a:uFillTx/>
                <a:latin typeface="Arial"/>
                <a:ea typeface="Arial"/>
                <a:cs typeface="Arial"/>
              </a:rPr>
              <a:t>, q</a:t>
            </a:r>
          </a:p>
        </xdr:txBody>
      </xdr:sp>
      <xdr:sp macro="" textlink="">
        <xdr:nvSpPr>
          <xdr:cNvPr id="17881" name="Text Box 6">
            <a:extLst>
              <a:ext uri="{FF2B5EF4-FFF2-40B4-BE49-F238E27FC236}">
                <a16:creationId xmlns:a16="http://schemas.microsoft.com/office/drawing/2014/main" id="{2D10AD00-D6F7-5BB6-36F0-56F0471BC1D8}"/>
              </a:ext>
            </a:extLst>
          </xdr:cNvPr>
          <xdr:cNvSpPr txBox="1">
            <a:spLocks noChangeArrowheads="1"/>
          </xdr:cNvSpPr>
        </xdr:nvSpPr>
        <xdr:spPr bwMode="auto">
          <a:xfrm>
            <a:off x="760" y="97"/>
            <a:ext cx="42" cy="32"/>
          </a:xfrm>
          <a:prstGeom prst="rect">
            <a:avLst/>
          </a:prstGeom>
          <a:noFill/>
          <a:ln>
            <a:noFill/>
          </a:ln>
        </xdr:spPr>
        <xdr:txBody>
          <a:bodyPr vertOverflow="clip" wrap="square" lIns="0" tIns="18288" rIns="27432" bIns="0" anchor="t" anchorCtr="0" upright="1"/>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1000" b="0" i="0" u="none" strike="noStrike" kern="0" cap="none" spc="0" normalizeH="0" baseline="0" noProof="0">
                <a:ln>
                  <a:noFill/>
                </a:ln>
                <a:solidFill>
                  <a:srgbClr val="000000"/>
                </a:solidFill>
                <a:effectLst/>
                <a:uLnTx/>
                <a:uFillTx/>
                <a:latin typeface="Arial"/>
                <a:ea typeface="Arial"/>
                <a:cs typeface="Arial"/>
              </a:rPr>
              <a:t>h</a:t>
            </a:r>
          </a:p>
        </xdr:txBody>
      </xdr:sp>
      <xdr:sp macro="" textlink="">
        <xdr:nvSpPr>
          <xdr:cNvPr id="17882" name="Line 7">
            <a:extLst>
              <a:ext uri="{FF2B5EF4-FFF2-40B4-BE49-F238E27FC236}">
                <a16:creationId xmlns:a16="http://schemas.microsoft.com/office/drawing/2014/main" id="{7197EC88-76CE-352E-3731-1B1FEA9F483D}"/>
              </a:ext>
            </a:extLst>
          </xdr:cNvPr>
          <xdr:cNvSpPr>
            <a:spLocks noChangeShapeType="1"/>
          </xdr:cNvSpPr>
        </xdr:nvSpPr>
        <xdr:spPr bwMode="auto">
          <a:xfrm rot="5400000">
            <a:off x="753" y="110"/>
            <a:ext cx="1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7883" name="Line 8">
            <a:extLst>
              <a:ext uri="{FF2B5EF4-FFF2-40B4-BE49-F238E27FC236}">
                <a16:creationId xmlns:a16="http://schemas.microsoft.com/office/drawing/2014/main" id="{60FE656B-01B8-D44A-76CD-7A646939E1B6}"/>
              </a:ext>
            </a:extLst>
          </xdr:cNvPr>
          <xdr:cNvSpPr>
            <a:spLocks noChangeShapeType="1"/>
          </xdr:cNvSpPr>
        </xdr:nvSpPr>
        <xdr:spPr bwMode="auto">
          <a:xfrm>
            <a:off x="725" y="166"/>
            <a:ext cx="10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none" w="sm" len="med"/>
          </a:ln>
          <a:extLst>
            <a:ext uri="{909E8E84-426E-40DD-AFC4-6F175D3DCCD1}">
              <a14:hiddenFill xmlns:a14="http://schemas.microsoft.com/office/drawing/2010/main">
                <a:noFill/>
              </a14:hiddenFill>
            </a:ext>
          </a:extLst>
        </xdr:spPr>
      </xdr:sp>
      <xdr:sp macro="" textlink="">
        <xdr:nvSpPr>
          <xdr:cNvPr id="17884" name="Line 9">
            <a:extLst>
              <a:ext uri="{FF2B5EF4-FFF2-40B4-BE49-F238E27FC236}">
                <a16:creationId xmlns:a16="http://schemas.microsoft.com/office/drawing/2014/main" id="{E33DF09E-0374-0695-E267-233DD4E21C45}"/>
              </a:ext>
            </a:extLst>
          </xdr:cNvPr>
          <xdr:cNvSpPr>
            <a:spLocks noChangeShapeType="1"/>
          </xdr:cNvSpPr>
        </xdr:nvSpPr>
        <xdr:spPr bwMode="auto">
          <a:xfrm>
            <a:off x="89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885" name="Line 10">
            <a:extLst>
              <a:ext uri="{FF2B5EF4-FFF2-40B4-BE49-F238E27FC236}">
                <a16:creationId xmlns:a16="http://schemas.microsoft.com/office/drawing/2014/main" id="{F5AC91F6-BC2B-A4DE-A18A-0C6548CB1A12}"/>
              </a:ext>
            </a:extLst>
          </xdr:cNvPr>
          <xdr:cNvSpPr>
            <a:spLocks noChangeShapeType="1"/>
          </xdr:cNvSpPr>
        </xdr:nvSpPr>
        <xdr:spPr bwMode="auto">
          <a:xfrm>
            <a:off x="90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886" name="Line 11">
            <a:extLst>
              <a:ext uri="{FF2B5EF4-FFF2-40B4-BE49-F238E27FC236}">
                <a16:creationId xmlns:a16="http://schemas.microsoft.com/office/drawing/2014/main" id="{B53AD052-02D8-D76B-59F8-CEA7A6E9985A}"/>
              </a:ext>
            </a:extLst>
          </xdr:cNvPr>
          <xdr:cNvSpPr>
            <a:spLocks noChangeShapeType="1"/>
          </xdr:cNvSpPr>
        </xdr:nvSpPr>
        <xdr:spPr bwMode="auto">
          <a:xfrm>
            <a:off x="91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887" name="Line 12">
            <a:extLst>
              <a:ext uri="{FF2B5EF4-FFF2-40B4-BE49-F238E27FC236}">
                <a16:creationId xmlns:a16="http://schemas.microsoft.com/office/drawing/2014/main" id="{081C0250-BF20-1E89-B77D-8505A6EDB9DC}"/>
              </a:ext>
            </a:extLst>
          </xdr:cNvPr>
          <xdr:cNvSpPr>
            <a:spLocks noChangeShapeType="1"/>
          </xdr:cNvSpPr>
        </xdr:nvSpPr>
        <xdr:spPr bwMode="auto">
          <a:xfrm>
            <a:off x="92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888" name="Line 13">
            <a:extLst>
              <a:ext uri="{FF2B5EF4-FFF2-40B4-BE49-F238E27FC236}">
                <a16:creationId xmlns:a16="http://schemas.microsoft.com/office/drawing/2014/main" id="{4E7DAB2D-6F64-807C-C1BF-565F7529E3B0}"/>
              </a:ext>
            </a:extLst>
          </xdr:cNvPr>
          <xdr:cNvSpPr>
            <a:spLocks noChangeShapeType="1"/>
          </xdr:cNvSpPr>
        </xdr:nvSpPr>
        <xdr:spPr bwMode="auto">
          <a:xfrm>
            <a:off x="93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889" name="Line 14">
            <a:extLst>
              <a:ext uri="{FF2B5EF4-FFF2-40B4-BE49-F238E27FC236}">
                <a16:creationId xmlns:a16="http://schemas.microsoft.com/office/drawing/2014/main" id="{2417DD1F-6913-009D-BCAA-2EA551508626}"/>
              </a:ext>
            </a:extLst>
          </xdr:cNvPr>
          <xdr:cNvSpPr>
            <a:spLocks noChangeShapeType="1"/>
          </xdr:cNvSpPr>
        </xdr:nvSpPr>
        <xdr:spPr bwMode="auto">
          <a:xfrm>
            <a:off x="826" y="53"/>
            <a:ext cx="19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890" name="Line 15">
            <a:extLst>
              <a:ext uri="{FF2B5EF4-FFF2-40B4-BE49-F238E27FC236}">
                <a16:creationId xmlns:a16="http://schemas.microsoft.com/office/drawing/2014/main" id="{43144956-D739-CE0E-777D-C424F1A90E0E}"/>
              </a:ext>
            </a:extLst>
          </xdr:cNvPr>
          <xdr:cNvSpPr>
            <a:spLocks noChangeShapeType="1"/>
          </xdr:cNvSpPr>
        </xdr:nvSpPr>
        <xdr:spPr bwMode="auto">
          <a:xfrm rot="5400000">
            <a:off x="792" y="208"/>
            <a:ext cx="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7891" name="Line 16">
            <a:extLst>
              <a:ext uri="{FF2B5EF4-FFF2-40B4-BE49-F238E27FC236}">
                <a16:creationId xmlns:a16="http://schemas.microsoft.com/office/drawing/2014/main" id="{7C27F130-D371-2212-69BC-0FA016AE6174}"/>
              </a:ext>
            </a:extLst>
          </xdr:cNvPr>
          <xdr:cNvSpPr>
            <a:spLocks noChangeShapeType="1"/>
          </xdr:cNvSpPr>
        </xdr:nvSpPr>
        <xdr:spPr bwMode="auto">
          <a:xfrm rot="10800000">
            <a:off x="726" y="184"/>
            <a:ext cx="97"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type="none" w="sm" len="med"/>
            <a:tailEnd type="none" w="sm" len="med"/>
          </a:ln>
          <a:extLst>
            <a:ext uri="{909E8E84-426E-40DD-AFC4-6F175D3DCCD1}">
              <a14:hiddenFill xmlns:a14="http://schemas.microsoft.com/office/drawing/2010/main">
                <a:noFill/>
              </a14:hiddenFill>
            </a:ext>
          </a:extLst>
        </xdr:spPr>
      </xdr:sp>
      <xdr:sp macro="" textlink="">
        <xdr:nvSpPr>
          <xdr:cNvPr id="17892" name="Line 17">
            <a:extLst>
              <a:ext uri="{FF2B5EF4-FFF2-40B4-BE49-F238E27FC236}">
                <a16:creationId xmlns:a16="http://schemas.microsoft.com/office/drawing/2014/main" id="{52916E04-4D12-BC5F-9F31-99986D16CD03}"/>
              </a:ext>
            </a:extLst>
          </xdr:cNvPr>
          <xdr:cNvSpPr>
            <a:spLocks noChangeShapeType="1"/>
          </xdr:cNvSpPr>
        </xdr:nvSpPr>
        <xdr:spPr bwMode="auto">
          <a:xfrm rot="5400000">
            <a:off x="725" y="154"/>
            <a:ext cx="201"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type="none" w="sm" len="med"/>
            <a:tailEnd type="none" w="sm" len="med"/>
          </a:ln>
          <a:extLst>
            <a:ext uri="{909E8E84-426E-40DD-AFC4-6F175D3DCCD1}">
              <a14:hiddenFill xmlns:a14="http://schemas.microsoft.com/office/drawing/2010/main">
                <a:noFill/>
              </a14:hiddenFill>
            </a:ext>
          </a:extLst>
        </xdr:spPr>
      </xdr:sp>
      <xdr:sp macro="" textlink="">
        <xdr:nvSpPr>
          <xdr:cNvPr id="17893" name="Text Box 18">
            <a:extLst>
              <a:ext uri="{FF2B5EF4-FFF2-40B4-BE49-F238E27FC236}">
                <a16:creationId xmlns:a16="http://schemas.microsoft.com/office/drawing/2014/main" id="{8D95FB1A-8E96-CAED-12E6-A66B00C9487C}"/>
              </a:ext>
            </a:extLst>
          </xdr:cNvPr>
          <xdr:cNvSpPr txBox="1">
            <a:spLocks noChangeArrowheads="1"/>
          </xdr:cNvSpPr>
        </xdr:nvSpPr>
        <xdr:spPr bwMode="auto">
          <a:xfrm>
            <a:off x="691" y="163"/>
            <a:ext cx="77" cy="34"/>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min</a:t>
            </a:r>
            <a:r>
              <a:rPr kumimoji="0" lang="en-US" sz="700" b="0" i="0" u="none" strike="noStrike" kern="0" cap="none" spc="0" normalizeH="0" baseline="0" noProof="0">
                <a:ln>
                  <a:noFill/>
                </a:ln>
                <a:solidFill>
                  <a:srgbClr val="000000"/>
                </a:solidFill>
                <a:effectLst/>
                <a:uLnTx/>
                <a:uFillTx/>
                <a:latin typeface="Arial"/>
                <a:ea typeface="Arial"/>
                <a:cs typeface="Arial"/>
              </a:rPr>
              <a:t> exc</a:t>
            </a:r>
          </a:p>
        </xdr:txBody>
      </xdr:sp>
      <xdr:sp macro="" textlink="">
        <xdr:nvSpPr>
          <xdr:cNvPr id="17894" name="Text Box 19">
            <a:extLst>
              <a:ext uri="{FF2B5EF4-FFF2-40B4-BE49-F238E27FC236}">
                <a16:creationId xmlns:a16="http://schemas.microsoft.com/office/drawing/2014/main" id="{A92F145F-96C4-1A19-A016-5AAF5C2AE460}"/>
              </a:ext>
            </a:extLst>
          </xdr:cNvPr>
          <xdr:cNvSpPr txBox="1">
            <a:spLocks noChangeArrowheads="1"/>
          </xdr:cNvSpPr>
        </xdr:nvSpPr>
        <xdr:spPr bwMode="auto">
          <a:xfrm>
            <a:off x="790" y="194"/>
            <a:ext cx="40" cy="32"/>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d</a:t>
            </a:r>
            <a:r>
              <a:rPr kumimoji="0" lang="en-US" sz="800" b="0" i="0" u="none" strike="noStrike" kern="0" cap="none" spc="0" normalizeH="0" baseline="-25000" noProof="0">
                <a:ln>
                  <a:noFill/>
                </a:ln>
                <a:solidFill>
                  <a:srgbClr val="000000"/>
                </a:solidFill>
                <a:effectLst/>
                <a:uLnTx/>
                <a:uFillTx/>
                <a:latin typeface="Arial"/>
                <a:ea typeface="Arial"/>
                <a:cs typeface="Arial"/>
              </a:rPr>
              <a:t>0</a:t>
            </a:r>
          </a:p>
        </xdr:txBody>
      </xdr:sp>
      <xdr:sp macro="" textlink="">
        <xdr:nvSpPr>
          <xdr:cNvPr id="17895" name="Line 20">
            <a:extLst>
              <a:ext uri="{FF2B5EF4-FFF2-40B4-BE49-F238E27FC236}">
                <a16:creationId xmlns:a16="http://schemas.microsoft.com/office/drawing/2014/main" id="{6BC46F18-DB92-ABCF-470D-EA33150FD67B}"/>
              </a:ext>
            </a:extLst>
          </xdr:cNvPr>
          <xdr:cNvSpPr>
            <a:spLocks noChangeShapeType="1"/>
          </xdr:cNvSpPr>
        </xdr:nvSpPr>
        <xdr:spPr bwMode="auto">
          <a:xfrm rot="5400000">
            <a:off x="723" y="154"/>
            <a:ext cx="2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none" w="sm" len="med"/>
            <a:tailEnd type="arrow" w="sm" len="med"/>
          </a:ln>
          <a:extLst>
            <a:ext uri="{909E8E84-426E-40DD-AFC4-6F175D3DCCD1}">
              <a14:hiddenFill xmlns:a14="http://schemas.microsoft.com/office/drawing/2010/main">
                <a:noFill/>
              </a14:hiddenFill>
            </a:ext>
          </a:extLst>
        </xdr:spPr>
      </xdr:sp>
      <xdr:sp macro="" textlink="">
        <xdr:nvSpPr>
          <xdr:cNvPr id="17896" name="Line 21">
            <a:extLst>
              <a:ext uri="{FF2B5EF4-FFF2-40B4-BE49-F238E27FC236}">
                <a16:creationId xmlns:a16="http://schemas.microsoft.com/office/drawing/2014/main" id="{F1F09AAA-A59C-D090-9963-D443382D7DC9}"/>
              </a:ext>
            </a:extLst>
          </xdr:cNvPr>
          <xdr:cNvSpPr>
            <a:spLocks noChangeShapeType="1"/>
          </xdr:cNvSpPr>
        </xdr:nvSpPr>
        <xdr:spPr bwMode="auto">
          <a:xfrm rot="16200000" flipV="1">
            <a:off x="724" y="195"/>
            <a:ext cx="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none" w="sm" len="med"/>
            <a:tailEnd type="arrow" w="sm" len="med"/>
          </a:ln>
          <a:extLst>
            <a:ext uri="{909E8E84-426E-40DD-AFC4-6F175D3DCCD1}">
              <a14:hiddenFill xmlns:a14="http://schemas.microsoft.com/office/drawing/2010/main">
                <a:noFill/>
              </a14:hiddenFill>
            </a:ext>
          </a:extLst>
        </xdr:spPr>
      </xdr:sp>
      <xdr:sp macro="" textlink="">
        <xdr:nvSpPr>
          <xdr:cNvPr id="17899" name="Oval 22">
            <a:extLst>
              <a:ext uri="{FF2B5EF4-FFF2-40B4-BE49-F238E27FC236}">
                <a16:creationId xmlns:a16="http://schemas.microsoft.com/office/drawing/2014/main" id="{B3E2D188-28CA-90A9-23D5-687D6EE8FBDD}"/>
              </a:ext>
            </a:extLst>
          </xdr:cNvPr>
          <xdr:cNvSpPr>
            <a:spLocks noChangeArrowheads="1"/>
          </xdr:cNvSpPr>
        </xdr:nvSpPr>
        <xdr:spPr bwMode="auto">
          <a:xfrm>
            <a:off x="820" y="224"/>
            <a:ext cx="12" cy="12"/>
          </a:xfrm>
          <a:prstGeom prst="ellipse">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7900" name="Line 23">
            <a:extLst>
              <a:ext uri="{FF2B5EF4-FFF2-40B4-BE49-F238E27FC236}">
                <a16:creationId xmlns:a16="http://schemas.microsoft.com/office/drawing/2014/main" id="{9535B44D-7B9B-78B4-91D2-16674610437F}"/>
              </a:ext>
            </a:extLst>
          </xdr:cNvPr>
          <xdr:cNvSpPr>
            <a:spLocks noChangeShapeType="1"/>
          </xdr:cNvSpPr>
        </xdr:nvSpPr>
        <xdr:spPr bwMode="auto">
          <a:xfrm rot="5400000">
            <a:off x="802" y="219"/>
            <a:ext cx="6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7912" name="Text Box 24">
            <a:extLst>
              <a:ext uri="{FF2B5EF4-FFF2-40B4-BE49-F238E27FC236}">
                <a16:creationId xmlns:a16="http://schemas.microsoft.com/office/drawing/2014/main" id="{93C7DF30-B49A-DF7D-1C39-47BA76743D4F}"/>
              </a:ext>
            </a:extLst>
          </xdr:cNvPr>
          <xdr:cNvSpPr txBox="1">
            <a:spLocks noChangeArrowheads="1"/>
          </xdr:cNvSpPr>
        </xdr:nvSpPr>
        <xdr:spPr bwMode="auto">
          <a:xfrm>
            <a:off x="832" y="208"/>
            <a:ext cx="38" cy="34"/>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1000" b="0" i="0" u="none" strike="noStrike" kern="0" cap="none" spc="0" normalizeH="0" baseline="0" noProof="0">
                <a:ln>
                  <a:noFill/>
                </a:ln>
                <a:solidFill>
                  <a:srgbClr val="000000"/>
                </a:solidFill>
                <a:effectLst/>
                <a:uLnTx/>
                <a:uFillTx/>
                <a:latin typeface="Arial"/>
                <a:ea typeface="Arial"/>
                <a:cs typeface="Arial"/>
              </a:rPr>
              <a:t>d</a:t>
            </a:r>
          </a:p>
        </xdr:txBody>
      </xdr:sp>
      <xdr:sp macro="" textlink="">
        <xdr:nvSpPr>
          <xdr:cNvPr id="17913" name="Line 25">
            <a:extLst>
              <a:ext uri="{FF2B5EF4-FFF2-40B4-BE49-F238E27FC236}">
                <a16:creationId xmlns:a16="http://schemas.microsoft.com/office/drawing/2014/main" id="{1FDA40FF-5337-F559-3951-FC2BB7A6B08B}"/>
              </a:ext>
            </a:extLst>
          </xdr:cNvPr>
          <xdr:cNvSpPr>
            <a:spLocks noChangeShapeType="1"/>
          </xdr:cNvSpPr>
        </xdr:nvSpPr>
        <xdr:spPr bwMode="auto">
          <a:xfrm>
            <a:off x="847"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18" name="Line 26">
            <a:extLst>
              <a:ext uri="{FF2B5EF4-FFF2-40B4-BE49-F238E27FC236}">
                <a16:creationId xmlns:a16="http://schemas.microsoft.com/office/drawing/2014/main" id="{6A45A575-B9D3-D2B4-E5E8-CEA00110F8A3}"/>
              </a:ext>
            </a:extLst>
          </xdr:cNvPr>
          <xdr:cNvSpPr>
            <a:spLocks noChangeShapeType="1"/>
          </xdr:cNvSpPr>
        </xdr:nvSpPr>
        <xdr:spPr bwMode="auto">
          <a:xfrm>
            <a:off x="85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84" name="Line 27">
            <a:extLst>
              <a:ext uri="{FF2B5EF4-FFF2-40B4-BE49-F238E27FC236}">
                <a16:creationId xmlns:a16="http://schemas.microsoft.com/office/drawing/2014/main" id="{F6FF72FE-4BAE-76BC-F046-7E04E3648FA9}"/>
              </a:ext>
            </a:extLst>
          </xdr:cNvPr>
          <xdr:cNvSpPr>
            <a:spLocks noChangeShapeType="1"/>
          </xdr:cNvSpPr>
        </xdr:nvSpPr>
        <xdr:spPr bwMode="auto">
          <a:xfrm>
            <a:off x="86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85" name="Line 28">
            <a:extLst>
              <a:ext uri="{FF2B5EF4-FFF2-40B4-BE49-F238E27FC236}">
                <a16:creationId xmlns:a16="http://schemas.microsoft.com/office/drawing/2014/main" id="{65667E89-289C-D798-6854-E5E6E56E4E6B}"/>
              </a:ext>
            </a:extLst>
          </xdr:cNvPr>
          <xdr:cNvSpPr>
            <a:spLocks noChangeShapeType="1"/>
          </xdr:cNvSpPr>
        </xdr:nvSpPr>
        <xdr:spPr bwMode="auto">
          <a:xfrm>
            <a:off x="87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86" name="Line 29">
            <a:extLst>
              <a:ext uri="{FF2B5EF4-FFF2-40B4-BE49-F238E27FC236}">
                <a16:creationId xmlns:a16="http://schemas.microsoft.com/office/drawing/2014/main" id="{E7718727-0E1E-13A7-1074-E0EA849A48B5}"/>
              </a:ext>
            </a:extLst>
          </xdr:cNvPr>
          <xdr:cNvSpPr>
            <a:spLocks noChangeShapeType="1"/>
          </xdr:cNvSpPr>
        </xdr:nvSpPr>
        <xdr:spPr bwMode="auto">
          <a:xfrm>
            <a:off x="88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87" name="Freeform 30">
            <a:extLst>
              <a:ext uri="{FF2B5EF4-FFF2-40B4-BE49-F238E27FC236}">
                <a16:creationId xmlns:a16="http://schemas.microsoft.com/office/drawing/2014/main" id="{C1117D21-0E38-7B1C-C252-84218723E94C}"/>
              </a:ext>
            </a:extLst>
          </xdr:cNvPr>
          <xdr:cNvSpPr>
            <a:spLocks/>
          </xdr:cNvSpPr>
        </xdr:nvSpPr>
        <xdr:spPr bwMode="auto">
          <a:xfrm>
            <a:off x="853" y="53"/>
            <a:ext cx="60" cy="178"/>
          </a:xfrm>
          <a:custGeom>
            <a:avLst/>
            <a:gdLst>
              <a:gd name="T0" fmla="*/ 0 w 60"/>
              <a:gd name="T1" fmla="*/ 0 h 185"/>
              <a:gd name="T2" fmla="*/ 0 w 60"/>
              <a:gd name="T3" fmla="*/ 126 h 185"/>
              <a:gd name="T4" fmla="*/ 60 w 60"/>
              <a:gd name="T5" fmla="*/ 126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7988" name="Line 31">
            <a:extLst>
              <a:ext uri="{FF2B5EF4-FFF2-40B4-BE49-F238E27FC236}">
                <a16:creationId xmlns:a16="http://schemas.microsoft.com/office/drawing/2014/main" id="{79FC87D1-FCD6-2E07-0745-F22435F97506}"/>
              </a:ext>
            </a:extLst>
          </xdr:cNvPr>
          <xdr:cNvSpPr>
            <a:spLocks noChangeShapeType="1"/>
          </xdr:cNvSpPr>
        </xdr:nvSpPr>
        <xdr:spPr bwMode="auto">
          <a:xfrm flipH="1">
            <a:off x="866" y="188"/>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89" name="Text Box 32">
            <a:extLst>
              <a:ext uri="{FF2B5EF4-FFF2-40B4-BE49-F238E27FC236}">
                <a16:creationId xmlns:a16="http://schemas.microsoft.com/office/drawing/2014/main" id="{1BBFCEDC-4667-1DF0-28D2-46730EF689F8}"/>
              </a:ext>
            </a:extLst>
          </xdr:cNvPr>
          <xdr:cNvSpPr txBox="1">
            <a:spLocks noChangeArrowheads="1"/>
          </xdr:cNvSpPr>
        </xdr:nvSpPr>
        <xdr:spPr bwMode="auto">
          <a:xfrm>
            <a:off x="904" y="167"/>
            <a:ext cx="37" cy="30"/>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a1</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7990" name="Freeform 33">
            <a:extLst>
              <a:ext uri="{FF2B5EF4-FFF2-40B4-BE49-F238E27FC236}">
                <a16:creationId xmlns:a16="http://schemas.microsoft.com/office/drawing/2014/main" id="{CE966DC9-FDAD-752B-1D66-A4B4EEFEFF0C}"/>
              </a:ext>
            </a:extLst>
          </xdr:cNvPr>
          <xdr:cNvSpPr>
            <a:spLocks/>
          </xdr:cNvSpPr>
        </xdr:nvSpPr>
        <xdr:spPr bwMode="auto">
          <a:xfrm flipH="1">
            <a:off x="709" y="184"/>
            <a:ext cx="80" cy="49"/>
          </a:xfrm>
          <a:custGeom>
            <a:avLst/>
            <a:gdLst>
              <a:gd name="T0" fmla="*/ 0 w 60"/>
              <a:gd name="T1" fmla="*/ 0 h 185"/>
              <a:gd name="T2" fmla="*/ 0 w 60"/>
              <a:gd name="T3" fmla="*/ 0 h 185"/>
              <a:gd name="T4" fmla="*/ 1073 w 60"/>
              <a:gd name="T5" fmla="*/ 0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7991" name="Line 34">
            <a:extLst>
              <a:ext uri="{FF2B5EF4-FFF2-40B4-BE49-F238E27FC236}">
                <a16:creationId xmlns:a16="http://schemas.microsoft.com/office/drawing/2014/main" id="{6F70AE07-F53C-D3D1-40FD-C2A1FB65E265}"/>
              </a:ext>
            </a:extLst>
          </xdr:cNvPr>
          <xdr:cNvSpPr>
            <a:spLocks noChangeShapeType="1"/>
          </xdr:cNvSpPr>
        </xdr:nvSpPr>
        <xdr:spPr bwMode="auto">
          <a:xfrm>
            <a:off x="713" y="218"/>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92" name="Text Box 35">
            <a:extLst>
              <a:ext uri="{FF2B5EF4-FFF2-40B4-BE49-F238E27FC236}">
                <a16:creationId xmlns:a16="http://schemas.microsoft.com/office/drawing/2014/main" id="{3F647228-0062-D5F0-781F-3B32FA461477}"/>
              </a:ext>
            </a:extLst>
          </xdr:cNvPr>
          <xdr:cNvSpPr txBox="1">
            <a:spLocks noChangeArrowheads="1"/>
          </xdr:cNvSpPr>
        </xdr:nvSpPr>
        <xdr:spPr bwMode="auto">
          <a:xfrm>
            <a:off x="684" y="204"/>
            <a:ext cx="38" cy="31"/>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p1</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7993" name="Rectangle 36">
            <a:extLst>
              <a:ext uri="{FF2B5EF4-FFF2-40B4-BE49-F238E27FC236}">
                <a16:creationId xmlns:a16="http://schemas.microsoft.com/office/drawing/2014/main" id="{B207EBEB-EF0B-EF0C-712F-4FB1C56AE713}"/>
              </a:ext>
            </a:extLst>
          </xdr:cNvPr>
          <xdr:cNvSpPr>
            <a:spLocks noChangeArrowheads="1"/>
          </xdr:cNvSpPr>
        </xdr:nvSpPr>
        <xdr:spPr bwMode="auto">
          <a:xfrm>
            <a:off x="978" y="54"/>
            <a:ext cx="28" cy="176"/>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7994" name="Line 37">
            <a:extLst>
              <a:ext uri="{FF2B5EF4-FFF2-40B4-BE49-F238E27FC236}">
                <a16:creationId xmlns:a16="http://schemas.microsoft.com/office/drawing/2014/main" id="{612FA21F-951C-A550-1B08-D5652F8B0ADB}"/>
              </a:ext>
            </a:extLst>
          </xdr:cNvPr>
          <xdr:cNvSpPr>
            <a:spLocks noChangeShapeType="1"/>
          </xdr:cNvSpPr>
        </xdr:nvSpPr>
        <xdr:spPr bwMode="auto">
          <a:xfrm flipH="1">
            <a:off x="984" y="139"/>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95" name="Text Box 38">
            <a:extLst>
              <a:ext uri="{FF2B5EF4-FFF2-40B4-BE49-F238E27FC236}">
                <a16:creationId xmlns:a16="http://schemas.microsoft.com/office/drawing/2014/main" id="{327174FC-A56D-6F6A-0477-DEE1E4BC2257}"/>
              </a:ext>
            </a:extLst>
          </xdr:cNvPr>
          <xdr:cNvSpPr txBox="1">
            <a:spLocks noChangeArrowheads="1"/>
          </xdr:cNvSpPr>
        </xdr:nvSpPr>
        <xdr:spPr bwMode="auto">
          <a:xfrm>
            <a:off x="1018" y="114"/>
            <a:ext cx="37" cy="38"/>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q1</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7996" name="Rectangle 39">
            <a:extLst>
              <a:ext uri="{FF2B5EF4-FFF2-40B4-BE49-F238E27FC236}">
                <a16:creationId xmlns:a16="http://schemas.microsoft.com/office/drawing/2014/main" id="{D3EB966A-13A6-F377-6540-32493033B128}"/>
              </a:ext>
            </a:extLst>
          </xdr:cNvPr>
          <xdr:cNvSpPr>
            <a:spLocks noChangeArrowheads="1"/>
          </xdr:cNvSpPr>
        </xdr:nvSpPr>
        <xdr:spPr bwMode="auto">
          <a:xfrm>
            <a:off x="978" y="230"/>
            <a:ext cx="69" cy="2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997" name="Line 40">
            <a:extLst>
              <a:ext uri="{FF2B5EF4-FFF2-40B4-BE49-F238E27FC236}">
                <a16:creationId xmlns:a16="http://schemas.microsoft.com/office/drawing/2014/main" id="{1580C168-4FEE-B639-B8FD-C46E559DA0E3}"/>
              </a:ext>
            </a:extLst>
          </xdr:cNvPr>
          <xdr:cNvSpPr>
            <a:spLocks noChangeShapeType="1"/>
          </xdr:cNvSpPr>
        </xdr:nvSpPr>
        <xdr:spPr bwMode="auto">
          <a:xfrm flipH="1">
            <a:off x="984" y="239"/>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7998" name="Text Box 41">
            <a:extLst>
              <a:ext uri="{FF2B5EF4-FFF2-40B4-BE49-F238E27FC236}">
                <a16:creationId xmlns:a16="http://schemas.microsoft.com/office/drawing/2014/main" id="{A1D137F9-756A-F117-6881-8EB4E7AD0964}"/>
              </a:ext>
            </a:extLst>
          </xdr:cNvPr>
          <xdr:cNvSpPr txBox="1">
            <a:spLocks noChangeArrowheads="1"/>
          </xdr:cNvSpPr>
        </xdr:nvSpPr>
        <xdr:spPr bwMode="auto">
          <a:xfrm>
            <a:off x="1014" y="206"/>
            <a:ext cx="37" cy="32"/>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q2</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7999" name="Freeform 42">
            <a:extLst>
              <a:ext uri="{FF2B5EF4-FFF2-40B4-BE49-F238E27FC236}">
                <a16:creationId xmlns:a16="http://schemas.microsoft.com/office/drawing/2014/main" id="{1398F816-BB42-18DE-DD5B-37ED15053020}"/>
              </a:ext>
            </a:extLst>
          </xdr:cNvPr>
          <xdr:cNvSpPr>
            <a:spLocks/>
          </xdr:cNvSpPr>
        </xdr:nvSpPr>
        <xdr:spPr bwMode="auto">
          <a:xfrm>
            <a:off x="852" y="231"/>
            <a:ext cx="111" cy="22"/>
          </a:xfrm>
          <a:custGeom>
            <a:avLst/>
            <a:gdLst>
              <a:gd name="T0" fmla="*/ 1 w 111"/>
              <a:gd name="T1" fmla="*/ 2 h 22"/>
              <a:gd name="T2" fmla="*/ 1 w 111"/>
              <a:gd name="T3" fmla="*/ 22 h 22"/>
              <a:gd name="T4" fmla="*/ 111 w 111"/>
              <a:gd name="T5" fmla="*/ 22 h 22"/>
              <a:gd name="T6" fmla="*/ 88 w 111"/>
              <a:gd name="T7" fmla="*/ 0 h 22"/>
              <a:gd name="T8" fmla="*/ 0 w 111"/>
              <a:gd name="T9" fmla="*/ 0 h 22"/>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111" h="22">
                <a:moveTo>
                  <a:pt x="1" y="2"/>
                </a:moveTo>
                <a:lnTo>
                  <a:pt x="1" y="22"/>
                </a:lnTo>
                <a:lnTo>
                  <a:pt x="111" y="22"/>
                </a:lnTo>
                <a:lnTo>
                  <a:pt x="88" y="0"/>
                </a:lnTo>
                <a:lnTo>
                  <a:pt x="0" y="0"/>
                </a:lnTo>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8000" name="Freeform 43">
            <a:extLst>
              <a:ext uri="{FF2B5EF4-FFF2-40B4-BE49-F238E27FC236}">
                <a16:creationId xmlns:a16="http://schemas.microsoft.com/office/drawing/2014/main" id="{52619AAA-45D3-625E-0D87-3E0A6D5FFFAD}"/>
              </a:ext>
            </a:extLst>
          </xdr:cNvPr>
          <xdr:cNvSpPr>
            <a:spLocks/>
          </xdr:cNvSpPr>
        </xdr:nvSpPr>
        <xdr:spPr bwMode="auto">
          <a:xfrm>
            <a:off x="762" y="233"/>
            <a:ext cx="26" cy="22"/>
          </a:xfrm>
          <a:custGeom>
            <a:avLst/>
            <a:gdLst>
              <a:gd name="T0" fmla="*/ 11 w 26"/>
              <a:gd name="T1" fmla="*/ 0 h 22"/>
              <a:gd name="T2" fmla="*/ 0 w 26"/>
              <a:gd name="T3" fmla="*/ 22 h 22"/>
              <a:gd name="T4" fmla="*/ 26 w 26"/>
              <a:gd name="T5" fmla="*/ 22 h 22"/>
              <a:gd name="T6" fmla="*/ 26 w 26"/>
              <a:gd name="T7" fmla="*/ 0 h 22"/>
              <a:gd name="T8" fmla="*/ 11 w 26"/>
              <a:gd name="T9" fmla="*/ 0 h 22"/>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26" h="22">
                <a:moveTo>
                  <a:pt x="11" y="0"/>
                </a:moveTo>
                <a:lnTo>
                  <a:pt x="0" y="22"/>
                </a:lnTo>
                <a:lnTo>
                  <a:pt x="26" y="22"/>
                </a:lnTo>
                <a:lnTo>
                  <a:pt x="26" y="0"/>
                </a:lnTo>
                <a:lnTo>
                  <a:pt x="11"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8001" name="Line 44">
            <a:extLst>
              <a:ext uri="{FF2B5EF4-FFF2-40B4-BE49-F238E27FC236}">
                <a16:creationId xmlns:a16="http://schemas.microsoft.com/office/drawing/2014/main" id="{ACD4E9AE-B668-4FCB-5AD2-4D906633987F}"/>
              </a:ext>
            </a:extLst>
          </xdr:cNvPr>
          <xdr:cNvSpPr>
            <a:spLocks noChangeShapeType="1"/>
          </xdr:cNvSpPr>
        </xdr:nvSpPr>
        <xdr:spPr bwMode="auto">
          <a:xfrm>
            <a:off x="737" y="245"/>
            <a:ext cx="3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002" name="Line 45">
            <a:extLst>
              <a:ext uri="{FF2B5EF4-FFF2-40B4-BE49-F238E27FC236}">
                <a16:creationId xmlns:a16="http://schemas.microsoft.com/office/drawing/2014/main" id="{50852378-84E4-91D4-6E79-43C6BEDCFC0C}"/>
              </a:ext>
            </a:extLst>
          </xdr:cNvPr>
          <xdr:cNvSpPr>
            <a:spLocks noChangeShapeType="1"/>
          </xdr:cNvSpPr>
        </xdr:nvSpPr>
        <xdr:spPr bwMode="auto">
          <a:xfrm flipH="1">
            <a:off x="883" y="243"/>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003" name="Text Box 46">
            <a:extLst>
              <a:ext uri="{FF2B5EF4-FFF2-40B4-BE49-F238E27FC236}">
                <a16:creationId xmlns:a16="http://schemas.microsoft.com/office/drawing/2014/main" id="{3CEAC077-6A8B-4DC2-10F8-412B1C20B32B}"/>
              </a:ext>
            </a:extLst>
          </xdr:cNvPr>
          <xdr:cNvSpPr txBox="1">
            <a:spLocks noChangeArrowheads="1"/>
          </xdr:cNvSpPr>
        </xdr:nvSpPr>
        <xdr:spPr bwMode="auto">
          <a:xfrm>
            <a:off x="916" y="209"/>
            <a:ext cx="38" cy="32"/>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p2</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8004" name="Text Box 47">
            <a:extLst>
              <a:ext uri="{FF2B5EF4-FFF2-40B4-BE49-F238E27FC236}">
                <a16:creationId xmlns:a16="http://schemas.microsoft.com/office/drawing/2014/main" id="{09A37700-16E8-6E0D-D001-9D1E728E69C4}"/>
              </a:ext>
            </a:extLst>
          </xdr:cNvPr>
          <xdr:cNvSpPr txBox="1">
            <a:spLocks noChangeArrowheads="1"/>
          </xdr:cNvSpPr>
        </xdr:nvSpPr>
        <xdr:spPr bwMode="auto">
          <a:xfrm>
            <a:off x="709" y="232"/>
            <a:ext cx="37" cy="33"/>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a2</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10026</xdr:colOff>
      <xdr:row>0</xdr:row>
      <xdr:rowOff>10026</xdr:rowOff>
    </xdr:from>
    <xdr:to>
      <xdr:col>2</xdr:col>
      <xdr:colOff>198220</xdr:colOff>
      <xdr:row>2</xdr:row>
      <xdr:rowOff>146384</xdr:rowOff>
    </xdr:to>
    <xdr:pic>
      <xdr:nvPicPr>
        <xdr:cNvPr id="3" name="Picture 2">
          <a:extLst>
            <a:ext uri="{FF2B5EF4-FFF2-40B4-BE49-F238E27FC236}">
              <a16:creationId xmlns:a16="http://schemas.microsoft.com/office/drawing/2014/main" id="{5DFFC0EF-46D0-4DC5-BF00-2749CE9E4D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026" y="10026"/>
          <a:ext cx="1391352" cy="457200"/>
        </a:xfrm>
        <a:prstGeom prst="rect">
          <a:avLst/>
        </a:prstGeom>
      </xdr:spPr>
    </xdr:pic>
    <xdr:clientData/>
  </xdr:twoCellAnchor>
  <xdr:twoCellAnchor>
    <xdr:from>
      <xdr:col>5</xdr:col>
      <xdr:colOff>0</xdr:colOff>
      <xdr:row>8</xdr:row>
      <xdr:rowOff>177362</xdr:rowOff>
    </xdr:from>
    <xdr:to>
      <xdr:col>5</xdr:col>
      <xdr:colOff>594360</xdr:colOff>
      <xdr:row>10</xdr:row>
      <xdr:rowOff>166116</xdr:rowOff>
    </xdr:to>
    <xdr:sp macro="[0]!EC7_DA1_Combination2" textlink="">
      <xdr:nvSpPr>
        <xdr:cNvPr id="61" name="Rectangle 60">
          <a:extLst>
            <a:ext uri="{FF2B5EF4-FFF2-40B4-BE49-F238E27FC236}">
              <a16:creationId xmlns:a16="http://schemas.microsoft.com/office/drawing/2014/main" id="{1FC0F85F-1B9E-4E16-B7B0-4B5F06407925}"/>
            </a:ext>
          </a:extLst>
        </xdr:cNvPr>
        <xdr:cNvSpPr/>
      </xdr:nvSpPr>
      <xdr:spPr>
        <a:xfrm>
          <a:off x="2988879" y="1524000"/>
          <a:ext cx="594360" cy="356616"/>
        </a:xfrm>
        <a:prstGeom prst="rect">
          <a:avLst/>
        </a:prstGeom>
        <a:solidFill>
          <a:srgbClr val="FFCC99"/>
        </a:solidFill>
        <a:ln w="9525" cap="flat" cmpd="sng" algn="ctr">
          <a:noFill/>
          <a:prstDash val="soli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Solve</a:t>
          </a:r>
        </a:p>
      </xdr:txBody>
    </xdr:sp>
    <xdr:clientData/>
  </xdr:twoCellAnchor>
  <xdr:twoCellAnchor>
    <xdr:from>
      <xdr:col>6</xdr:col>
      <xdr:colOff>584638</xdr:colOff>
      <xdr:row>6</xdr:row>
      <xdr:rowOff>144517</xdr:rowOff>
    </xdr:from>
    <xdr:to>
      <xdr:col>10</xdr:col>
      <xdr:colOff>561778</xdr:colOff>
      <xdr:row>18</xdr:row>
      <xdr:rowOff>121657</xdr:rowOff>
    </xdr:to>
    <xdr:grpSp>
      <xdr:nvGrpSpPr>
        <xdr:cNvPr id="12329" name="Group 12328">
          <a:extLst>
            <a:ext uri="{FF2B5EF4-FFF2-40B4-BE49-F238E27FC236}">
              <a16:creationId xmlns:a16="http://schemas.microsoft.com/office/drawing/2014/main" id="{A9532F6D-9198-4721-8574-AB4DD9771E55}"/>
            </a:ext>
          </a:extLst>
        </xdr:cNvPr>
        <xdr:cNvGrpSpPr>
          <a:grpSpLocks/>
        </xdr:cNvGrpSpPr>
      </xdr:nvGrpSpPr>
      <xdr:grpSpPr bwMode="auto">
        <a:xfrm>
          <a:off x="4185088" y="1116067"/>
          <a:ext cx="2377440" cy="2148840"/>
          <a:chOff x="679" y="1"/>
          <a:chExt cx="378" cy="301"/>
        </a:xfrm>
      </xdr:grpSpPr>
      <xdr:sp macro="" textlink="">
        <xdr:nvSpPr>
          <xdr:cNvPr id="12330" name="Rectangle 4">
            <a:extLst>
              <a:ext uri="{FF2B5EF4-FFF2-40B4-BE49-F238E27FC236}">
                <a16:creationId xmlns:a16="http://schemas.microsoft.com/office/drawing/2014/main" id="{31008D2A-DFEA-7FCB-FD6B-A904B9104500}"/>
              </a:ext>
            </a:extLst>
          </xdr:cNvPr>
          <xdr:cNvSpPr>
            <a:spLocks noChangeArrowheads="1"/>
          </xdr:cNvSpPr>
        </xdr:nvSpPr>
        <xdr:spPr bwMode="auto">
          <a:xfrm>
            <a:off x="679" y="8"/>
            <a:ext cx="378" cy="294"/>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331" name="Text Box 5">
            <a:extLst>
              <a:ext uri="{FF2B5EF4-FFF2-40B4-BE49-F238E27FC236}">
                <a16:creationId xmlns:a16="http://schemas.microsoft.com/office/drawing/2014/main" id="{8048FC42-CC86-81AD-4346-8CCD4BDD2964}"/>
              </a:ext>
            </a:extLst>
          </xdr:cNvPr>
          <xdr:cNvSpPr txBox="1">
            <a:spLocks noChangeArrowheads="1"/>
          </xdr:cNvSpPr>
        </xdr:nvSpPr>
        <xdr:spPr bwMode="auto">
          <a:xfrm>
            <a:off x="850" y="1"/>
            <a:ext cx="104" cy="29"/>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surcharge</a:t>
            </a:r>
            <a:r>
              <a:rPr kumimoji="0" lang="en-US" sz="1000" b="0" i="0" u="none" strike="noStrike" kern="0" cap="none" spc="0" normalizeH="0" baseline="0" noProof="0">
                <a:ln>
                  <a:noFill/>
                </a:ln>
                <a:solidFill>
                  <a:srgbClr val="000000"/>
                </a:solidFill>
                <a:effectLst/>
                <a:uLnTx/>
                <a:uFillTx/>
                <a:latin typeface="Arial"/>
                <a:ea typeface="Arial"/>
                <a:cs typeface="Arial"/>
              </a:rPr>
              <a:t>, q</a:t>
            </a:r>
          </a:p>
        </xdr:txBody>
      </xdr:sp>
      <xdr:sp macro="" textlink="">
        <xdr:nvSpPr>
          <xdr:cNvPr id="12332" name="Text Box 6">
            <a:extLst>
              <a:ext uri="{FF2B5EF4-FFF2-40B4-BE49-F238E27FC236}">
                <a16:creationId xmlns:a16="http://schemas.microsoft.com/office/drawing/2014/main" id="{861AF458-F0F6-6C83-9055-D59E9B302270}"/>
              </a:ext>
            </a:extLst>
          </xdr:cNvPr>
          <xdr:cNvSpPr txBox="1">
            <a:spLocks noChangeArrowheads="1"/>
          </xdr:cNvSpPr>
        </xdr:nvSpPr>
        <xdr:spPr bwMode="auto">
          <a:xfrm>
            <a:off x="760" y="97"/>
            <a:ext cx="42" cy="32"/>
          </a:xfrm>
          <a:prstGeom prst="rect">
            <a:avLst/>
          </a:prstGeom>
          <a:noFill/>
          <a:ln>
            <a:noFill/>
          </a:ln>
        </xdr:spPr>
        <xdr:txBody>
          <a:bodyPr vertOverflow="clip" wrap="square" lIns="0" tIns="18288" rIns="27432" bIns="0" anchor="t" anchorCtr="0" upright="1"/>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1000" b="0" i="0" u="none" strike="noStrike" kern="0" cap="none" spc="0" normalizeH="0" baseline="0" noProof="0">
                <a:ln>
                  <a:noFill/>
                </a:ln>
                <a:solidFill>
                  <a:srgbClr val="000000"/>
                </a:solidFill>
                <a:effectLst/>
                <a:uLnTx/>
                <a:uFillTx/>
                <a:latin typeface="Arial"/>
                <a:ea typeface="Arial"/>
                <a:cs typeface="Arial"/>
              </a:rPr>
              <a:t>h</a:t>
            </a:r>
          </a:p>
        </xdr:txBody>
      </xdr:sp>
      <xdr:sp macro="" textlink="">
        <xdr:nvSpPr>
          <xdr:cNvPr id="12333" name="Line 7">
            <a:extLst>
              <a:ext uri="{FF2B5EF4-FFF2-40B4-BE49-F238E27FC236}">
                <a16:creationId xmlns:a16="http://schemas.microsoft.com/office/drawing/2014/main" id="{B568497F-9E3E-5BF3-A1A6-256FDB526D27}"/>
              </a:ext>
            </a:extLst>
          </xdr:cNvPr>
          <xdr:cNvSpPr>
            <a:spLocks noChangeShapeType="1"/>
          </xdr:cNvSpPr>
        </xdr:nvSpPr>
        <xdr:spPr bwMode="auto">
          <a:xfrm rot="5400000">
            <a:off x="753" y="110"/>
            <a:ext cx="1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2334" name="Line 8">
            <a:extLst>
              <a:ext uri="{FF2B5EF4-FFF2-40B4-BE49-F238E27FC236}">
                <a16:creationId xmlns:a16="http://schemas.microsoft.com/office/drawing/2014/main" id="{397E2AE2-5B11-CC10-3C72-61144DB13ECE}"/>
              </a:ext>
            </a:extLst>
          </xdr:cNvPr>
          <xdr:cNvSpPr>
            <a:spLocks noChangeShapeType="1"/>
          </xdr:cNvSpPr>
        </xdr:nvSpPr>
        <xdr:spPr bwMode="auto">
          <a:xfrm>
            <a:off x="725" y="166"/>
            <a:ext cx="10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none" w="sm" len="med"/>
          </a:ln>
          <a:extLst>
            <a:ext uri="{909E8E84-426E-40DD-AFC4-6F175D3DCCD1}">
              <a14:hiddenFill xmlns:a14="http://schemas.microsoft.com/office/drawing/2010/main">
                <a:noFill/>
              </a14:hiddenFill>
            </a:ext>
          </a:extLst>
        </xdr:spPr>
      </xdr:sp>
      <xdr:sp macro="" textlink="">
        <xdr:nvSpPr>
          <xdr:cNvPr id="12335" name="Line 9">
            <a:extLst>
              <a:ext uri="{FF2B5EF4-FFF2-40B4-BE49-F238E27FC236}">
                <a16:creationId xmlns:a16="http://schemas.microsoft.com/office/drawing/2014/main" id="{1512238A-77AB-B4A7-903B-BF079D943CC4}"/>
              </a:ext>
            </a:extLst>
          </xdr:cNvPr>
          <xdr:cNvSpPr>
            <a:spLocks noChangeShapeType="1"/>
          </xdr:cNvSpPr>
        </xdr:nvSpPr>
        <xdr:spPr bwMode="auto">
          <a:xfrm>
            <a:off x="89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2336" name="Line 10">
            <a:extLst>
              <a:ext uri="{FF2B5EF4-FFF2-40B4-BE49-F238E27FC236}">
                <a16:creationId xmlns:a16="http://schemas.microsoft.com/office/drawing/2014/main" id="{A157D19A-7DF1-7410-4AD2-020B5415BB92}"/>
              </a:ext>
            </a:extLst>
          </xdr:cNvPr>
          <xdr:cNvSpPr>
            <a:spLocks noChangeShapeType="1"/>
          </xdr:cNvSpPr>
        </xdr:nvSpPr>
        <xdr:spPr bwMode="auto">
          <a:xfrm>
            <a:off x="90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2337" name="Line 11">
            <a:extLst>
              <a:ext uri="{FF2B5EF4-FFF2-40B4-BE49-F238E27FC236}">
                <a16:creationId xmlns:a16="http://schemas.microsoft.com/office/drawing/2014/main" id="{A52B8233-0C5B-9509-22B5-7FB28E735037}"/>
              </a:ext>
            </a:extLst>
          </xdr:cNvPr>
          <xdr:cNvSpPr>
            <a:spLocks noChangeShapeType="1"/>
          </xdr:cNvSpPr>
        </xdr:nvSpPr>
        <xdr:spPr bwMode="auto">
          <a:xfrm>
            <a:off x="91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2338" name="Line 12">
            <a:extLst>
              <a:ext uri="{FF2B5EF4-FFF2-40B4-BE49-F238E27FC236}">
                <a16:creationId xmlns:a16="http://schemas.microsoft.com/office/drawing/2014/main" id="{4DBB5954-D7A0-08C8-17A4-B65FEDC12B02}"/>
              </a:ext>
            </a:extLst>
          </xdr:cNvPr>
          <xdr:cNvSpPr>
            <a:spLocks noChangeShapeType="1"/>
          </xdr:cNvSpPr>
        </xdr:nvSpPr>
        <xdr:spPr bwMode="auto">
          <a:xfrm>
            <a:off x="92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2339" name="Line 13">
            <a:extLst>
              <a:ext uri="{FF2B5EF4-FFF2-40B4-BE49-F238E27FC236}">
                <a16:creationId xmlns:a16="http://schemas.microsoft.com/office/drawing/2014/main" id="{684503A1-832F-826B-9F75-F809738018C4}"/>
              </a:ext>
            </a:extLst>
          </xdr:cNvPr>
          <xdr:cNvSpPr>
            <a:spLocks noChangeShapeType="1"/>
          </xdr:cNvSpPr>
        </xdr:nvSpPr>
        <xdr:spPr bwMode="auto">
          <a:xfrm>
            <a:off x="93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2340" name="Line 14">
            <a:extLst>
              <a:ext uri="{FF2B5EF4-FFF2-40B4-BE49-F238E27FC236}">
                <a16:creationId xmlns:a16="http://schemas.microsoft.com/office/drawing/2014/main" id="{810C9326-9A9C-9070-A6B2-C996C55A750F}"/>
              </a:ext>
            </a:extLst>
          </xdr:cNvPr>
          <xdr:cNvSpPr>
            <a:spLocks noChangeShapeType="1"/>
          </xdr:cNvSpPr>
        </xdr:nvSpPr>
        <xdr:spPr bwMode="auto">
          <a:xfrm>
            <a:off x="826" y="53"/>
            <a:ext cx="19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341" name="Line 15">
            <a:extLst>
              <a:ext uri="{FF2B5EF4-FFF2-40B4-BE49-F238E27FC236}">
                <a16:creationId xmlns:a16="http://schemas.microsoft.com/office/drawing/2014/main" id="{658736DB-775E-2C54-740C-EE19C6EC2AEF}"/>
              </a:ext>
            </a:extLst>
          </xdr:cNvPr>
          <xdr:cNvSpPr>
            <a:spLocks noChangeShapeType="1"/>
          </xdr:cNvSpPr>
        </xdr:nvSpPr>
        <xdr:spPr bwMode="auto">
          <a:xfrm rot="5400000">
            <a:off x="792" y="208"/>
            <a:ext cx="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2342" name="Line 16">
            <a:extLst>
              <a:ext uri="{FF2B5EF4-FFF2-40B4-BE49-F238E27FC236}">
                <a16:creationId xmlns:a16="http://schemas.microsoft.com/office/drawing/2014/main" id="{BDDD2466-FD5B-07A9-B61F-B85023B5A1F5}"/>
              </a:ext>
            </a:extLst>
          </xdr:cNvPr>
          <xdr:cNvSpPr>
            <a:spLocks noChangeShapeType="1"/>
          </xdr:cNvSpPr>
        </xdr:nvSpPr>
        <xdr:spPr bwMode="auto">
          <a:xfrm rot="10800000">
            <a:off x="726" y="184"/>
            <a:ext cx="97" cy="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type="none" w="sm" len="med"/>
            <a:tailEnd type="none" w="sm" len="med"/>
          </a:ln>
          <a:extLst>
            <a:ext uri="{909E8E84-426E-40DD-AFC4-6F175D3DCCD1}">
              <a14:hiddenFill xmlns:a14="http://schemas.microsoft.com/office/drawing/2010/main">
                <a:noFill/>
              </a14:hiddenFill>
            </a:ext>
          </a:extLst>
        </xdr:spPr>
      </xdr:sp>
      <xdr:sp macro="" textlink="">
        <xdr:nvSpPr>
          <xdr:cNvPr id="12343" name="Line 17">
            <a:extLst>
              <a:ext uri="{FF2B5EF4-FFF2-40B4-BE49-F238E27FC236}">
                <a16:creationId xmlns:a16="http://schemas.microsoft.com/office/drawing/2014/main" id="{55DAF66C-D204-86AC-E8FF-26C944AE5EDD}"/>
              </a:ext>
            </a:extLst>
          </xdr:cNvPr>
          <xdr:cNvSpPr>
            <a:spLocks noChangeShapeType="1"/>
          </xdr:cNvSpPr>
        </xdr:nvSpPr>
        <xdr:spPr bwMode="auto">
          <a:xfrm rot="5400000">
            <a:off x="725" y="154"/>
            <a:ext cx="201"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type="none" w="sm" len="med"/>
            <a:tailEnd type="none" w="sm" len="med"/>
          </a:ln>
          <a:extLst>
            <a:ext uri="{909E8E84-426E-40DD-AFC4-6F175D3DCCD1}">
              <a14:hiddenFill xmlns:a14="http://schemas.microsoft.com/office/drawing/2010/main">
                <a:noFill/>
              </a14:hiddenFill>
            </a:ext>
          </a:extLst>
        </xdr:spPr>
      </xdr:sp>
      <xdr:sp macro="" textlink="">
        <xdr:nvSpPr>
          <xdr:cNvPr id="12344" name="Text Box 18">
            <a:extLst>
              <a:ext uri="{FF2B5EF4-FFF2-40B4-BE49-F238E27FC236}">
                <a16:creationId xmlns:a16="http://schemas.microsoft.com/office/drawing/2014/main" id="{21107FAA-9158-D128-2294-9C84CC8F78F8}"/>
              </a:ext>
            </a:extLst>
          </xdr:cNvPr>
          <xdr:cNvSpPr txBox="1">
            <a:spLocks noChangeArrowheads="1"/>
          </xdr:cNvSpPr>
        </xdr:nvSpPr>
        <xdr:spPr bwMode="auto">
          <a:xfrm>
            <a:off x="691" y="163"/>
            <a:ext cx="77" cy="34"/>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min</a:t>
            </a:r>
            <a:r>
              <a:rPr kumimoji="0" lang="en-US" sz="700" b="0" i="0" u="none" strike="noStrike" kern="0" cap="none" spc="0" normalizeH="0" baseline="0" noProof="0">
                <a:ln>
                  <a:noFill/>
                </a:ln>
                <a:solidFill>
                  <a:srgbClr val="000000"/>
                </a:solidFill>
                <a:effectLst/>
                <a:uLnTx/>
                <a:uFillTx/>
                <a:latin typeface="Arial"/>
                <a:ea typeface="Arial"/>
                <a:cs typeface="Arial"/>
              </a:rPr>
              <a:t> exc</a:t>
            </a:r>
          </a:p>
        </xdr:txBody>
      </xdr:sp>
      <xdr:sp macro="" textlink="">
        <xdr:nvSpPr>
          <xdr:cNvPr id="12345" name="Text Box 19">
            <a:extLst>
              <a:ext uri="{FF2B5EF4-FFF2-40B4-BE49-F238E27FC236}">
                <a16:creationId xmlns:a16="http://schemas.microsoft.com/office/drawing/2014/main" id="{9285B4CF-D647-7A97-92F6-C0AD20C8D990}"/>
              </a:ext>
            </a:extLst>
          </xdr:cNvPr>
          <xdr:cNvSpPr txBox="1">
            <a:spLocks noChangeArrowheads="1"/>
          </xdr:cNvSpPr>
        </xdr:nvSpPr>
        <xdr:spPr bwMode="auto">
          <a:xfrm>
            <a:off x="790" y="194"/>
            <a:ext cx="40" cy="32"/>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d</a:t>
            </a:r>
            <a:r>
              <a:rPr kumimoji="0" lang="en-US" sz="800" b="0" i="0" u="none" strike="noStrike" kern="0" cap="none" spc="0" normalizeH="0" baseline="-25000" noProof="0">
                <a:ln>
                  <a:noFill/>
                </a:ln>
                <a:solidFill>
                  <a:srgbClr val="000000"/>
                </a:solidFill>
                <a:effectLst/>
                <a:uLnTx/>
                <a:uFillTx/>
                <a:latin typeface="Arial"/>
                <a:ea typeface="Arial"/>
                <a:cs typeface="Arial"/>
              </a:rPr>
              <a:t>0</a:t>
            </a:r>
          </a:p>
        </xdr:txBody>
      </xdr:sp>
      <xdr:sp macro="" textlink="">
        <xdr:nvSpPr>
          <xdr:cNvPr id="12346" name="Line 20">
            <a:extLst>
              <a:ext uri="{FF2B5EF4-FFF2-40B4-BE49-F238E27FC236}">
                <a16:creationId xmlns:a16="http://schemas.microsoft.com/office/drawing/2014/main" id="{3ECA9496-DF6B-AD4C-C32D-A96F0AD4E6EC}"/>
              </a:ext>
            </a:extLst>
          </xdr:cNvPr>
          <xdr:cNvSpPr>
            <a:spLocks noChangeShapeType="1"/>
          </xdr:cNvSpPr>
        </xdr:nvSpPr>
        <xdr:spPr bwMode="auto">
          <a:xfrm rot="5400000">
            <a:off x="723" y="154"/>
            <a:ext cx="2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none" w="sm" len="med"/>
            <a:tailEnd type="arrow" w="sm" len="med"/>
          </a:ln>
          <a:extLst>
            <a:ext uri="{909E8E84-426E-40DD-AFC4-6F175D3DCCD1}">
              <a14:hiddenFill xmlns:a14="http://schemas.microsoft.com/office/drawing/2010/main">
                <a:noFill/>
              </a14:hiddenFill>
            </a:ext>
          </a:extLst>
        </xdr:spPr>
      </xdr:sp>
      <xdr:sp macro="" textlink="">
        <xdr:nvSpPr>
          <xdr:cNvPr id="12347" name="Line 21">
            <a:extLst>
              <a:ext uri="{FF2B5EF4-FFF2-40B4-BE49-F238E27FC236}">
                <a16:creationId xmlns:a16="http://schemas.microsoft.com/office/drawing/2014/main" id="{377CF961-36EF-B5E5-448F-E45309E9230A}"/>
              </a:ext>
            </a:extLst>
          </xdr:cNvPr>
          <xdr:cNvSpPr>
            <a:spLocks noChangeShapeType="1"/>
          </xdr:cNvSpPr>
        </xdr:nvSpPr>
        <xdr:spPr bwMode="auto">
          <a:xfrm rot="16200000" flipV="1">
            <a:off x="724" y="195"/>
            <a:ext cx="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none" w="sm" len="med"/>
            <a:tailEnd type="arrow" w="sm" len="med"/>
          </a:ln>
          <a:extLst>
            <a:ext uri="{909E8E84-426E-40DD-AFC4-6F175D3DCCD1}">
              <a14:hiddenFill xmlns:a14="http://schemas.microsoft.com/office/drawing/2010/main">
                <a:noFill/>
              </a14:hiddenFill>
            </a:ext>
          </a:extLst>
        </xdr:spPr>
      </xdr:sp>
      <xdr:sp macro="" textlink="">
        <xdr:nvSpPr>
          <xdr:cNvPr id="12348" name="Oval 22">
            <a:extLst>
              <a:ext uri="{FF2B5EF4-FFF2-40B4-BE49-F238E27FC236}">
                <a16:creationId xmlns:a16="http://schemas.microsoft.com/office/drawing/2014/main" id="{25A045F6-49B5-2F91-4B0D-8D633B75CBBA}"/>
              </a:ext>
            </a:extLst>
          </xdr:cNvPr>
          <xdr:cNvSpPr>
            <a:spLocks noChangeArrowheads="1"/>
          </xdr:cNvSpPr>
        </xdr:nvSpPr>
        <xdr:spPr bwMode="auto">
          <a:xfrm>
            <a:off x="820" y="224"/>
            <a:ext cx="12" cy="12"/>
          </a:xfrm>
          <a:prstGeom prst="ellipse">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2349" name="Line 23">
            <a:extLst>
              <a:ext uri="{FF2B5EF4-FFF2-40B4-BE49-F238E27FC236}">
                <a16:creationId xmlns:a16="http://schemas.microsoft.com/office/drawing/2014/main" id="{4D07B31F-D522-256F-7389-EA65CC7FA4E9}"/>
              </a:ext>
            </a:extLst>
          </xdr:cNvPr>
          <xdr:cNvSpPr>
            <a:spLocks noChangeShapeType="1"/>
          </xdr:cNvSpPr>
        </xdr:nvSpPr>
        <xdr:spPr bwMode="auto">
          <a:xfrm rot="5400000">
            <a:off x="802" y="219"/>
            <a:ext cx="6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2350" name="Text Box 24">
            <a:extLst>
              <a:ext uri="{FF2B5EF4-FFF2-40B4-BE49-F238E27FC236}">
                <a16:creationId xmlns:a16="http://schemas.microsoft.com/office/drawing/2014/main" id="{FA55FC45-F8E4-5047-C6DD-145C21B93ACF}"/>
              </a:ext>
            </a:extLst>
          </xdr:cNvPr>
          <xdr:cNvSpPr txBox="1">
            <a:spLocks noChangeArrowheads="1"/>
          </xdr:cNvSpPr>
        </xdr:nvSpPr>
        <xdr:spPr bwMode="auto">
          <a:xfrm>
            <a:off x="832" y="208"/>
            <a:ext cx="38" cy="34"/>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1000" b="0" i="0" u="none" strike="noStrike" kern="0" cap="none" spc="0" normalizeH="0" baseline="0" noProof="0">
                <a:ln>
                  <a:noFill/>
                </a:ln>
                <a:solidFill>
                  <a:srgbClr val="000000"/>
                </a:solidFill>
                <a:effectLst/>
                <a:uLnTx/>
                <a:uFillTx/>
                <a:latin typeface="Arial"/>
                <a:ea typeface="Arial"/>
                <a:cs typeface="Arial"/>
              </a:rPr>
              <a:t>d</a:t>
            </a:r>
          </a:p>
        </xdr:txBody>
      </xdr:sp>
      <xdr:sp macro="" textlink="">
        <xdr:nvSpPr>
          <xdr:cNvPr id="12351" name="Line 25">
            <a:extLst>
              <a:ext uri="{FF2B5EF4-FFF2-40B4-BE49-F238E27FC236}">
                <a16:creationId xmlns:a16="http://schemas.microsoft.com/office/drawing/2014/main" id="{7D862268-46B4-FEC2-E55D-2FA88508DB5C}"/>
              </a:ext>
            </a:extLst>
          </xdr:cNvPr>
          <xdr:cNvSpPr>
            <a:spLocks noChangeShapeType="1"/>
          </xdr:cNvSpPr>
        </xdr:nvSpPr>
        <xdr:spPr bwMode="auto">
          <a:xfrm>
            <a:off x="847"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44" name="Line 26">
            <a:extLst>
              <a:ext uri="{FF2B5EF4-FFF2-40B4-BE49-F238E27FC236}">
                <a16:creationId xmlns:a16="http://schemas.microsoft.com/office/drawing/2014/main" id="{634D70D5-3B98-06B1-7DBC-3130040CBAD4}"/>
              </a:ext>
            </a:extLst>
          </xdr:cNvPr>
          <xdr:cNvSpPr>
            <a:spLocks noChangeShapeType="1"/>
          </xdr:cNvSpPr>
        </xdr:nvSpPr>
        <xdr:spPr bwMode="auto">
          <a:xfrm>
            <a:off x="85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45" name="Line 27">
            <a:extLst>
              <a:ext uri="{FF2B5EF4-FFF2-40B4-BE49-F238E27FC236}">
                <a16:creationId xmlns:a16="http://schemas.microsoft.com/office/drawing/2014/main" id="{D61A17B0-8373-7E03-3422-E33285B23D95}"/>
              </a:ext>
            </a:extLst>
          </xdr:cNvPr>
          <xdr:cNvSpPr>
            <a:spLocks noChangeShapeType="1"/>
          </xdr:cNvSpPr>
        </xdr:nvSpPr>
        <xdr:spPr bwMode="auto">
          <a:xfrm>
            <a:off x="86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46" name="Line 28">
            <a:extLst>
              <a:ext uri="{FF2B5EF4-FFF2-40B4-BE49-F238E27FC236}">
                <a16:creationId xmlns:a16="http://schemas.microsoft.com/office/drawing/2014/main" id="{13D04BEF-FEFD-698A-36B6-5B56706C88E8}"/>
              </a:ext>
            </a:extLst>
          </xdr:cNvPr>
          <xdr:cNvSpPr>
            <a:spLocks noChangeShapeType="1"/>
          </xdr:cNvSpPr>
        </xdr:nvSpPr>
        <xdr:spPr bwMode="auto">
          <a:xfrm>
            <a:off x="87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47" name="Line 29">
            <a:extLst>
              <a:ext uri="{FF2B5EF4-FFF2-40B4-BE49-F238E27FC236}">
                <a16:creationId xmlns:a16="http://schemas.microsoft.com/office/drawing/2014/main" id="{2AC30504-580B-5D74-839C-1C41AC962C18}"/>
              </a:ext>
            </a:extLst>
          </xdr:cNvPr>
          <xdr:cNvSpPr>
            <a:spLocks noChangeShapeType="1"/>
          </xdr:cNvSpPr>
        </xdr:nvSpPr>
        <xdr:spPr bwMode="auto">
          <a:xfrm>
            <a:off x="88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48" name="Freeform 30">
            <a:extLst>
              <a:ext uri="{FF2B5EF4-FFF2-40B4-BE49-F238E27FC236}">
                <a16:creationId xmlns:a16="http://schemas.microsoft.com/office/drawing/2014/main" id="{12C222A0-BBDC-66DD-48E0-C382C9C5C406}"/>
              </a:ext>
            </a:extLst>
          </xdr:cNvPr>
          <xdr:cNvSpPr>
            <a:spLocks/>
          </xdr:cNvSpPr>
        </xdr:nvSpPr>
        <xdr:spPr bwMode="auto">
          <a:xfrm>
            <a:off x="853" y="53"/>
            <a:ext cx="60" cy="178"/>
          </a:xfrm>
          <a:custGeom>
            <a:avLst/>
            <a:gdLst>
              <a:gd name="T0" fmla="*/ 0 w 60"/>
              <a:gd name="T1" fmla="*/ 0 h 185"/>
              <a:gd name="T2" fmla="*/ 0 w 60"/>
              <a:gd name="T3" fmla="*/ 126 h 185"/>
              <a:gd name="T4" fmla="*/ 60 w 60"/>
              <a:gd name="T5" fmla="*/ 126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8949" name="Line 31">
            <a:extLst>
              <a:ext uri="{FF2B5EF4-FFF2-40B4-BE49-F238E27FC236}">
                <a16:creationId xmlns:a16="http://schemas.microsoft.com/office/drawing/2014/main" id="{432D4625-91B8-B425-0962-43431B283CFA}"/>
              </a:ext>
            </a:extLst>
          </xdr:cNvPr>
          <xdr:cNvSpPr>
            <a:spLocks noChangeShapeType="1"/>
          </xdr:cNvSpPr>
        </xdr:nvSpPr>
        <xdr:spPr bwMode="auto">
          <a:xfrm flipH="1">
            <a:off x="866" y="188"/>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50" name="Text Box 32">
            <a:extLst>
              <a:ext uri="{FF2B5EF4-FFF2-40B4-BE49-F238E27FC236}">
                <a16:creationId xmlns:a16="http://schemas.microsoft.com/office/drawing/2014/main" id="{70D95F79-1E51-95C8-5664-0F07D5E6A415}"/>
              </a:ext>
            </a:extLst>
          </xdr:cNvPr>
          <xdr:cNvSpPr txBox="1">
            <a:spLocks noChangeArrowheads="1"/>
          </xdr:cNvSpPr>
        </xdr:nvSpPr>
        <xdr:spPr bwMode="auto">
          <a:xfrm>
            <a:off x="904" y="167"/>
            <a:ext cx="37" cy="30"/>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a1</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8951" name="Freeform 33">
            <a:extLst>
              <a:ext uri="{FF2B5EF4-FFF2-40B4-BE49-F238E27FC236}">
                <a16:creationId xmlns:a16="http://schemas.microsoft.com/office/drawing/2014/main" id="{57140F47-C52D-6A43-66EE-C2E69550316E}"/>
              </a:ext>
            </a:extLst>
          </xdr:cNvPr>
          <xdr:cNvSpPr>
            <a:spLocks/>
          </xdr:cNvSpPr>
        </xdr:nvSpPr>
        <xdr:spPr bwMode="auto">
          <a:xfrm flipH="1">
            <a:off x="709" y="184"/>
            <a:ext cx="80" cy="49"/>
          </a:xfrm>
          <a:custGeom>
            <a:avLst/>
            <a:gdLst>
              <a:gd name="T0" fmla="*/ 0 w 60"/>
              <a:gd name="T1" fmla="*/ 0 h 185"/>
              <a:gd name="T2" fmla="*/ 0 w 60"/>
              <a:gd name="T3" fmla="*/ 0 h 185"/>
              <a:gd name="T4" fmla="*/ 1073 w 60"/>
              <a:gd name="T5" fmla="*/ 0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8952" name="Line 34">
            <a:extLst>
              <a:ext uri="{FF2B5EF4-FFF2-40B4-BE49-F238E27FC236}">
                <a16:creationId xmlns:a16="http://schemas.microsoft.com/office/drawing/2014/main" id="{10EE072E-00A8-4144-18FB-C77DF9D81652}"/>
              </a:ext>
            </a:extLst>
          </xdr:cNvPr>
          <xdr:cNvSpPr>
            <a:spLocks noChangeShapeType="1"/>
          </xdr:cNvSpPr>
        </xdr:nvSpPr>
        <xdr:spPr bwMode="auto">
          <a:xfrm>
            <a:off x="713" y="218"/>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53" name="Text Box 35">
            <a:extLst>
              <a:ext uri="{FF2B5EF4-FFF2-40B4-BE49-F238E27FC236}">
                <a16:creationId xmlns:a16="http://schemas.microsoft.com/office/drawing/2014/main" id="{83FE3FD8-7E67-45E9-1C58-E984E5C10728}"/>
              </a:ext>
            </a:extLst>
          </xdr:cNvPr>
          <xdr:cNvSpPr txBox="1">
            <a:spLocks noChangeArrowheads="1"/>
          </xdr:cNvSpPr>
        </xdr:nvSpPr>
        <xdr:spPr bwMode="auto">
          <a:xfrm>
            <a:off x="684" y="204"/>
            <a:ext cx="38" cy="31"/>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p1</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8954" name="Rectangle 36">
            <a:extLst>
              <a:ext uri="{FF2B5EF4-FFF2-40B4-BE49-F238E27FC236}">
                <a16:creationId xmlns:a16="http://schemas.microsoft.com/office/drawing/2014/main" id="{96EFB85D-9B8E-D5FC-969A-CD5BE8BA567B}"/>
              </a:ext>
            </a:extLst>
          </xdr:cNvPr>
          <xdr:cNvSpPr>
            <a:spLocks noChangeArrowheads="1"/>
          </xdr:cNvSpPr>
        </xdr:nvSpPr>
        <xdr:spPr bwMode="auto">
          <a:xfrm>
            <a:off x="978" y="54"/>
            <a:ext cx="28" cy="176"/>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8955" name="Line 37">
            <a:extLst>
              <a:ext uri="{FF2B5EF4-FFF2-40B4-BE49-F238E27FC236}">
                <a16:creationId xmlns:a16="http://schemas.microsoft.com/office/drawing/2014/main" id="{D16408B4-0222-5A09-619A-713C21B00825}"/>
              </a:ext>
            </a:extLst>
          </xdr:cNvPr>
          <xdr:cNvSpPr>
            <a:spLocks noChangeShapeType="1"/>
          </xdr:cNvSpPr>
        </xdr:nvSpPr>
        <xdr:spPr bwMode="auto">
          <a:xfrm flipH="1">
            <a:off x="984" y="139"/>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56" name="Text Box 38">
            <a:extLst>
              <a:ext uri="{FF2B5EF4-FFF2-40B4-BE49-F238E27FC236}">
                <a16:creationId xmlns:a16="http://schemas.microsoft.com/office/drawing/2014/main" id="{17CAEA97-4403-0851-D1F7-03F449ED0F8A}"/>
              </a:ext>
            </a:extLst>
          </xdr:cNvPr>
          <xdr:cNvSpPr txBox="1">
            <a:spLocks noChangeArrowheads="1"/>
          </xdr:cNvSpPr>
        </xdr:nvSpPr>
        <xdr:spPr bwMode="auto">
          <a:xfrm>
            <a:off x="1018" y="114"/>
            <a:ext cx="37" cy="38"/>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q1</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8957" name="Rectangle 39">
            <a:extLst>
              <a:ext uri="{FF2B5EF4-FFF2-40B4-BE49-F238E27FC236}">
                <a16:creationId xmlns:a16="http://schemas.microsoft.com/office/drawing/2014/main" id="{D7FB6DD3-7FC1-A5F0-3ABC-F9682CB48E43}"/>
              </a:ext>
            </a:extLst>
          </xdr:cNvPr>
          <xdr:cNvSpPr>
            <a:spLocks noChangeArrowheads="1"/>
          </xdr:cNvSpPr>
        </xdr:nvSpPr>
        <xdr:spPr bwMode="auto">
          <a:xfrm>
            <a:off x="978" y="230"/>
            <a:ext cx="69" cy="2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8958" name="Line 40">
            <a:extLst>
              <a:ext uri="{FF2B5EF4-FFF2-40B4-BE49-F238E27FC236}">
                <a16:creationId xmlns:a16="http://schemas.microsoft.com/office/drawing/2014/main" id="{B03CA96E-A996-CC24-1F6F-43E536485436}"/>
              </a:ext>
            </a:extLst>
          </xdr:cNvPr>
          <xdr:cNvSpPr>
            <a:spLocks noChangeShapeType="1"/>
          </xdr:cNvSpPr>
        </xdr:nvSpPr>
        <xdr:spPr bwMode="auto">
          <a:xfrm flipH="1">
            <a:off x="984" y="239"/>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59" name="Text Box 41">
            <a:extLst>
              <a:ext uri="{FF2B5EF4-FFF2-40B4-BE49-F238E27FC236}">
                <a16:creationId xmlns:a16="http://schemas.microsoft.com/office/drawing/2014/main" id="{77625D02-DD2C-6803-0AD7-58865A481DC7}"/>
              </a:ext>
            </a:extLst>
          </xdr:cNvPr>
          <xdr:cNvSpPr txBox="1">
            <a:spLocks noChangeArrowheads="1"/>
          </xdr:cNvSpPr>
        </xdr:nvSpPr>
        <xdr:spPr bwMode="auto">
          <a:xfrm>
            <a:off x="1014" y="206"/>
            <a:ext cx="37" cy="32"/>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q2</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8960" name="Freeform 42">
            <a:extLst>
              <a:ext uri="{FF2B5EF4-FFF2-40B4-BE49-F238E27FC236}">
                <a16:creationId xmlns:a16="http://schemas.microsoft.com/office/drawing/2014/main" id="{F19D430A-4E5B-A298-BB2B-9E5FE0F16183}"/>
              </a:ext>
            </a:extLst>
          </xdr:cNvPr>
          <xdr:cNvSpPr>
            <a:spLocks/>
          </xdr:cNvSpPr>
        </xdr:nvSpPr>
        <xdr:spPr bwMode="auto">
          <a:xfrm>
            <a:off x="852" y="231"/>
            <a:ext cx="111" cy="22"/>
          </a:xfrm>
          <a:custGeom>
            <a:avLst/>
            <a:gdLst>
              <a:gd name="T0" fmla="*/ 1 w 111"/>
              <a:gd name="T1" fmla="*/ 2 h 22"/>
              <a:gd name="T2" fmla="*/ 1 w 111"/>
              <a:gd name="T3" fmla="*/ 22 h 22"/>
              <a:gd name="T4" fmla="*/ 111 w 111"/>
              <a:gd name="T5" fmla="*/ 22 h 22"/>
              <a:gd name="T6" fmla="*/ 88 w 111"/>
              <a:gd name="T7" fmla="*/ 0 h 22"/>
              <a:gd name="T8" fmla="*/ 0 w 111"/>
              <a:gd name="T9" fmla="*/ 0 h 22"/>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111" h="22">
                <a:moveTo>
                  <a:pt x="1" y="2"/>
                </a:moveTo>
                <a:lnTo>
                  <a:pt x="1" y="22"/>
                </a:lnTo>
                <a:lnTo>
                  <a:pt x="111" y="22"/>
                </a:lnTo>
                <a:lnTo>
                  <a:pt x="88" y="0"/>
                </a:lnTo>
                <a:lnTo>
                  <a:pt x="0" y="0"/>
                </a:lnTo>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8961" name="Freeform 43">
            <a:extLst>
              <a:ext uri="{FF2B5EF4-FFF2-40B4-BE49-F238E27FC236}">
                <a16:creationId xmlns:a16="http://schemas.microsoft.com/office/drawing/2014/main" id="{1DDD1912-39D8-8E30-70A5-5B8052BF76F4}"/>
              </a:ext>
            </a:extLst>
          </xdr:cNvPr>
          <xdr:cNvSpPr>
            <a:spLocks/>
          </xdr:cNvSpPr>
        </xdr:nvSpPr>
        <xdr:spPr bwMode="auto">
          <a:xfrm>
            <a:off x="762" y="233"/>
            <a:ext cx="26" cy="22"/>
          </a:xfrm>
          <a:custGeom>
            <a:avLst/>
            <a:gdLst>
              <a:gd name="T0" fmla="*/ 11 w 26"/>
              <a:gd name="T1" fmla="*/ 0 h 22"/>
              <a:gd name="T2" fmla="*/ 0 w 26"/>
              <a:gd name="T3" fmla="*/ 22 h 22"/>
              <a:gd name="T4" fmla="*/ 26 w 26"/>
              <a:gd name="T5" fmla="*/ 22 h 22"/>
              <a:gd name="T6" fmla="*/ 26 w 26"/>
              <a:gd name="T7" fmla="*/ 0 h 22"/>
              <a:gd name="T8" fmla="*/ 11 w 26"/>
              <a:gd name="T9" fmla="*/ 0 h 22"/>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26" h="22">
                <a:moveTo>
                  <a:pt x="11" y="0"/>
                </a:moveTo>
                <a:lnTo>
                  <a:pt x="0" y="22"/>
                </a:lnTo>
                <a:lnTo>
                  <a:pt x="26" y="22"/>
                </a:lnTo>
                <a:lnTo>
                  <a:pt x="26" y="0"/>
                </a:lnTo>
                <a:lnTo>
                  <a:pt x="11"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18962" name="Line 44">
            <a:extLst>
              <a:ext uri="{FF2B5EF4-FFF2-40B4-BE49-F238E27FC236}">
                <a16:creationId xmlns:a16="http://schemas.microsoft.com/office/drawing/2014/main" id="{7BD90840-02A1-E491-69D7-1FD808A6C9AF}"/>
              </a:ext>
            </a:extLst>
          </xdr:cNvPr>
          <xdr:cNvSpPr>
            <a:spLocks noChangeShapeType="1"/>
          </xdr:cNvSpPr>
        </xdr:nvSpPr>
        <xdr:spPr bwMode="auto">
          <a:xfrm>
            <a:off x="737" y="245"/>
            <a:ext cx="3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63" name="Line 45">
            <a:extLst>
              <a:ext uri="{FF2B5EF4-FFF2-40B4-BE49-F238E27FC236}">
                <a16:creationId xmlns:a16="http://schemas.microsoft.com/office/drawing/2014/main" id="{9B1944B6-AA08-C708-99B7-D40C97EB4305}"/>
              </a:ext>
            </a:extLst>
          </xdr:cNvPr>
          <xdr:cNvSpPr>
            <a:spLocks noChangeShapeType="1"/>
          </xdr:cNvSpPr>
        </xdr:nvSpPr>
        <xdr:spPr bwMode="auto">
          <a:xfrm flipH="1">
            <a:off x="883" y="243"/>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8964" name="Text Box 46">
            <a:extLst>
              <a:ext uri="{FF2B5EF4-FFF2-40B4-BE49-F238E27FC236}">
                <a16:creationId xmlns:a16="http://schemas.microsoft.com/office/drawing/2014/main" id="{097DC4D4-4F59-EBFA-85F2-2C8E152C2B63}"/>
              </a:ext>
            </a:extLst>
          </xdr:cNvPr>
          <xdr:cNvSpPr txBox="1">
            <a:spLocks noChangeArrowheads="1"/>
          </xdr:cNvSpPr>
        </xdr:nvSpPr>
        <xdr:spPr bwMode="auto">
          <a:xfrm>
            <a:off x="916" y="209"/>
            <a:ext cx="38" cy="32"/>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p2</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sp macro="" textlink="">
        <xdr:nvSpPr>
          <xdr:cNvPr id="18965" name="Text Box 47">
            <a:extLst>
              <a:ext uri="{FF2B5EF4-FFF2-40B4-BE49-F238E27FC236}">
                <a16:creationId xmlns:a16="http://schemas.microsoft.com/office/drawing/2014/main" id="{B8ED9C4A-C08F-604D-6FA2-5FE74C4454C7}"/>
              </a:ext>
            </a:extLst>
          </xdr:cNvPr>
          <xdr:cNvSpPr txBox="1">
            <a:spLocks noChangeArrowheads="1"/>
          </xdr:cNvSpPr>
        </xdr:nvSpPr>
        <xdr:spPr bwMode="auto">
          <a:xfrm>
            <a:off x="709" y="232"/>
            <a:ext cx="37" cy="33"/>
          </a:xfrm>
          <a:prstGeom prst="rect">
            <a:avLst/>
          </a:prstGeom>
          <a:noFill/>
          <a:ln>
            <a:noFill/>
          </a:ln>
        </xdr:spPr>
        <xdr:txBody>
          <a:bodyPr vertOverflow="clip" wrap="square" lIns="27432" tIns="18288" rIns="0" bIns="0" anchor="t" anchorCtr="0"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a2</a:t>
            </a:r>
            <a:endParaRPr kumimoji="0" lang="en-US" sz="1000" b="0" i="0" u="none" strike="noStrike" kern="0" cap="none" spc="0" normalizeH="0" baseline="-25000" noProof="0">
              <a:ln>
                <a:noFill/>
              </a:ln>
              <a:solidFill>
                <a:srgbClr val="000000"/>
              </a:solidFill>
              <a:effectLst/>
              <a:uLnTx/>
              <a:uFillTx/>
              <a:latin typeface="Arial"/>
              <a:ea typeface="Arial"/>
              <a:cs typeface="Arial"/>
            </a:endParaRPr>
          </a:p>
        </xdr:txBody>
      </xdr: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8913-5E8F-47EF-97FF-C372047B4F08}">
  <sheetPr codeName="Sheet1"/>
  <dimension ref="A1:M62"/>
  <sheetViews>
    <sheetView tabSelected="1" zoomScaleNormal="100" zoomScaleSheetLayoutView="100" workbookViewId="0">
      <selection activeCell="J2" sqref="J2"/>
    </sheetView>
  </sheetViews>
  <sheetFormatPr defaultColWidth="8.85546875" defaultRowHeight="12.75" x14ac:dyDescent="0.2"/>
  <cols>
    <col min="1" max="3" width="9" style="4" customWidth="1"/>
    <col min="4" max="4" width="9" style="13" customWidth="1"/>
    <col min="5" max="5" width="9" style="16" customWidth="1"/>
    <col min="6" max="6" width="9" style="13" customWidth="1"/>
    <col min="7" max="7" width="9" style="17" customWidth="1"/>
    <col min="8" max="11" width="9" style="4" customWidth="1"/>
    <col min="12" max="12" width="9.28515625" style="4" customWidth="1"/>
    <col min="13" max="13" width="18.28515625" style="4" customWidth="1"/>
    <col min="14" max="15" width="9.28515625" style="4" customWidth="1"/>
    <col min="16" max="16384" width="8.85546875" style="4"/>
  </cols>
  <sheetData>
    <row r="1" spans="1:11" ht="12.75" customHeight="1" x14ac:dyDescent="0.2">
      <c r="A1" s="76"/>
      <c r="B1" s="76"/>
      <c r="C1" s="77"/>
      <c r="D1" s="65" t="s">
        <v>56</v>
      </c>
      <c r="E1" s="78"/>
      <c r="F1" s="78"/>
      <c r="G1" s="78"/>
      <c r="H1" s="78"/>
      <c r="I1" s="66"/>
      <c r="J1" s="65" t="s">
        <v>57</v>
      </c>
      <c r="K1" s="66"/>
    </row>
    <row r="2" spans="1:11" ht="12.75" customHeight="1" x14ac:dyDescent="0.2">
      <c r="A2" s="76"/>
      <c r="B2" s="76"/>
      <c r="C2" s="77"/>
      <c r="D2" s="28" t="s">
        <v>19</v>
      </c>
      <c r="E2" s="37"/>
      <c r="F2" s="37"/>
      <c r="G2" s="37"/>
      <c r="H2" s="37"/>
      <c r="I2" s="38"/>
      <c r="J2" s="28" t="s">
        <v>20</v>
      </c>
      <c r="K2" s="38"/>
    </row>
    <row r="3" spans="1:11" ht="12.75" customHeight="1" x14ac:dyDescent="0.2">
      <c r="A3" s="76"/>
      <c r="B3" s="76"/>
      <c r="C3" s="77"/>
      <c r="D3" s="65" t="s">
        <v>35</v>
      </c>
      <c r="E3" s="78"/>
      <c r="F3" s="78"/>
      <c r="G3" s="78"/>
      <c r="H3" s="78"/>
      <c r="I3" s="66"/>
      <c r="J3" s="69" t="s">
        <v>21</v>
      </c>
      <c r="K3" s="70"/>
    </row>
    <row r="4" spans="1:11" ht="12.75" customHeight="1" x14ac:dyDescent="0.2">
      <c r="A4" s="73" t="s">
        <v>22</v>
      </c>
      <c r="B4" s="74"/>
      <c r="C4" s="75"/>
      <c r="D4" s="28" t="s">
        <v>23</v>
      </c>
      <c r="E4" s="37"/>
      <c r="F4" s="37"/>
      <c r="G4" s="37"/>
      <c r="H4" s="37"/>
      <c r="I4" s="40"/>
      <c r="J4" s="28"/>
      <c r="K4" s="38"/>
    </row>
    <row r="5" spans="1:11" ht="12.75" customHeight="1" x14ac:dyDescent="0.2">
      <c r="A5" s="74"/>
      <c r="B5" s="74"/>
      <c r="C5" s="75"/>
      <c r="D5" s="65" t="s">
        <v>58</v>
      </c>
      <c r="E5" s="66"/>
      <c r="F5" s="65" t="s">
        <v>59</v>
      </c>
      <c r="G5" s="66"/>
      <c r="H5" s="41" t="s">
        <v>24</v>
      </c>
      <c r="I5" s="69" t="s">
        <v>25</v>
      </c>
      <c r="J5" s="70"/>
      <c r="K5" s="42" t="s">
        <v>24</v>
      </c>
    </row>
    <row r="6" spans="1:11" ht="12.75" customHeight="1" x14ac:dyDescent="0.2">
      <c r="A6" s="74"/>
      <c r="B6" s="74"/>
      <c r="C6" s="75"/>
      <c r="D6" s="28" t="s">
        <v>26</v>
      </c>
      <c r="E6" s="38"/>
      <c r="F6" s="28" t="s">
        <v>27</v>
      </c>
      <c r="G6" s="38"/>
      <c r="H6" s="5">
        <f ca="1">TODAY()</f>
        <v>45934</v>
      </c>
      <c r="I6" s="28" t="s">
        <v>28</v>
      </c>
      <c r="J6" s="38"/>
      <c r="K6" s="5">
        <f ca="1">TODAY()</f>
        <v>45934</v>
      </c>
    </row>
    <row r="7" spans="1:11" ht="12.75" customHeight="1" x14ac:dyDescent="0.2">
      <c r="A7" s="6" t="s">
        <v>29</v>
      </c>
      <c r="B7" s="71" t="s">
        <v>30</v>
      </c>
      <c r="C7" s="71"/>
      <c r="D7" s="72"/>
      <c r="E7" s="72"/>
      <c r="F7" s="72"/>
      <c r="G7" s="72"/>
      <c r="H7" s="72"/>
      <c r="I7" s="72"/>
      <c r="J7" s="72"/>
      <c r="K7" s="7" t="s">
        <v>31</v>
      </c>
    </row>
    <row r="8" spans="1:11" ht="15.75" customHeight="1" x14ac:dyDescent="0.2"/>
    <row r="9" spans="1:11" ht="14.45" customHeight="1" x14ac:dyDescent="0.2">
      <c r="B9" s="9" t="s">
        <v>46</v>
      </c>
      <c r="C9" s="9"/>
      <c r="E9" s="10"/>
      <c r="F9" s="27"/>
    </row>
    <row r="10" spans="1:11" ht="14.45" customHeight="1" x14ac:dyDescent="0.2"/>
    <row r="11" spans="1:11" ht="14.45" customHeight="1" x14ac:dyDescent="0.2">
      <c r="B11" s="67" t="s">
        <v>96</v>
      </c>
      <c r="C11" s="67"/>
      <c r="D11" s="67"/>
      <c r="E11" s="67"/>
      <c r="F11" s="67"/>
      <c r="G11" s="67"/>
      <c r="H11" s="67"/>
      <c r="I11" s="67"/>
      <c r="J11" s="67"/>
      <c r="K11" s="54"/>
    </row>
    <row r="12" spans="1:11" ht="14.45" customHeight="1" x14ac:dyDescent="0.2">
      <c r="B12" s="67"/>
      <c r="C12" s="67"/>
      <c r="D12" s="67"/>
      <c r="E12" s="67"/>
      <c r="F12" s="67"/>
      <c r="G12" s="67"/>
      <c r="H12" s="67"/>
      <c r="I12" s="67"/>
      <c r="J12" s="67"/>
      <c r="K12" s="54"/>
    </row>
    <row r="13" spans="1:11" ht="14.45" customHeight="1" x14ac:dyDescent="0.2">
      <c r="B13" s="67"/>
      <c r="C13" s="67"/>
      <c r="D13" s="67"/>
      <c r="E13" s="67"/>
      <c r="F13" s="67"/>
      <c r="G13" s="67"/>
      <c r="H13" s="67"/>
      <c r="I13" s="67"/>
      <c r="J13" s="67"/>
      <c r="K13" s="54"/>
    </row>
    <row r="14" spans="1:11" ht="14.45" customHeight="1" x14ac:dyDescent="0.2">
      <c r="B14" s="67"/>
      <c r="C14" s="67"/>
      <c r="D14" s="67"/>
      <c r="E14" s="67"/>
      <c r="F14" s="67"/>
      <c r="G14" s="67"/>
      <c r="H14" s="67"/>
      <c r="I14" s="67"/>
      <c r="J14" s="67"/>
      <c r="K14" s="54"/>
    </row>
    <row r="15" spans="1:11" ht="14.45" customHeight="1" x14ac:dyDescent="0.2">
      <c r="B15" s="67"/>
      <c r="C15" s="67"/>
      <c r="D15" s="67"/>
      <c r="E15" s="67"/>
      <c r="F15" s="67"/>
      <c r="G15" s="67"/>
      <c r="H15" s="67"/>
      <c r="I15" s="67"/>
      <c r="J15" s="67"/>
      <c r="K15" s="54"/>
    </row>
    <row r="16" spans="1:11" ht="14.45" customHeight="1" x14ac:dyDescent="0.2">
      <c r="B16" s="67"/>
      <c r="C16" s="67"/>
      <c r="D16" s="67"/>
      <c r="E16" s="67"/>
      <c r="F16" s="67"/>
      <c r="G16" s="67"/>
      <c r="H16" s="67"/>
      <c r="I16" s="67"/>
      <c r="J16" s="67"/>
      <c r="K16" s="54"/>
    </row>
    <row r="17" spans="1:11" ht="14.45" customHeight="1" x14ac:dyDescent="0.2">
      <c r="B17" s="67"/>
      <c r="C17" s="67"/>
      <c r="D17" s="67"/>
      <c r="E17" s="67"/>
      <c r="F17" s="67"/>
      <c r="G17" s="67"/>
      <c r="H17" s="67"/>
      <c r="I17" s="67"/>
      <c r="J17" s="67"/>
      <c r="K17" s="54"/>
    </row>
    <row r="18" spans="1:11" ht="14.45" customHeight="1" x14ac:dyDescent="0.2">
      <c r="B18" s="54"/>
      <c r="C18" s="54"/>
      <c r="D18" s="54"/>
      <c r="E18" s="54"/>
      <c r="F18" s="54"/>
      <c r="G18" s="54"/>
      <c r="H18" s="54"/>
      <c r="I18" s="54"/>
      <c r="J18" s="54"/>
      <c r="K18" s="54"/>
    </row>
    <row r="19" spans="1:11" ht="14.45" customHeight="1" x14ac:dyDescent="0.2">
      <c r="B19" s="11"/>
      <c r="C19" s="11"/>
      <c r="D19" s="12"/>
      <c r="E19" s="12"/>
      <c r="F19" s="12"/>
      <c r="G19" s="29"/>
      <c r="H19" s="11"/>
      <c r="I19" s="11"/>
      <c r="J19" s="11"/>
    </row>
    <row r="20" spans="1:11" ht="14.45" customHeight="1" x14ac:dyDescent="0.2">
      <c r="B20" s="9" t="s">
        <v>101</v>
      </c>
      <c r="C20" s="11"/>
      <c r="D20" s="12"/>
      <c r="E20" s="12"/>
      <c r="F20" s="12"/>
      <c r="G20" s="29"/>
      <c r="H20" s="11"/>
      <c r="I20" s="11"/>
      <c r="J20" s="11"/>
    </row>
    <row r="21" spans="1:11" ht="14.45" customHeight="1" x14ac:dyDescent="0.2">
      <c r="B21" s="9"/>
      <c r="C21" s="11"/>
      <c r="D21" s="12"/>
      <c r="E21" s="12"/>
      <c r="F21" s="12"/>
      <c r="G21" s="29"/>
      <c r="H21" s="11"/>
      <c r="I21" s="11"/>
      <c r="J21" s="11"/>
    </row>
    <row r="22" spans="1:11" ht="14.45" customHeight="1" x14ac:dyDescent="0.2">
      <c r="B22" s="83" t="s">
        <v>94</v>
      </c>
      <c r="C22" s="83"/>
      <c r="D22" s="83"/>
      <c r="E22" s="83"/>
      <c r="F22" s="83"/>
      <c r="G22" s="54"/>
      <c r="H22" s="11"/>
      <c r="I22" s="11"/>
      <c r="J22" s="11"/>
    </row>
    <row r="23" spans="1:11" ht="14.45" customHeight="1" x14ac:dyDescent="0.2">
      <c r="B23" s="83"/>
      <c r="C23" s="83"/>
      <c r="D23" s="83"/>
      <c r="E23" s="83"/>
      <c r="F23" s="83"/>
      <c r="G23" s="54"/>
      <c r="H23" s="11"/>
      <c r="I23" s="11"/>
      <c r="J23" s="11"/>
    </row>
    <row r="24" spans="1:11" ht="14.45" customHeight="1" x14ac:dyDescent="0.2">
      <c r="B24" s="83"/>
      <c r="C24" s="83"/>
      <c r="D24" s="83"/>
      <c r="E24" s="83"/>
      <c r="F24" s="83"/>
      <c r="G24" s="54"/>
      <c r="H24" s="11"/>
      <c r="I24" s="11"/>
      <c r="J24" s="11"/>
    </row>
    <row r="25" spans="1:11" ht="14.45" customHeight="1" x14ac:dyDescent="0.2">
      <c r="B25" s="83"/>
      <c r="C25" s="83"/>
      <c r="D25" s="83"/>
      <c r="E25" s="83"/>
      <c r="F25" s="83"/>
      <c r="G25" s="54"/>
    </row>
    <row r="26" spans="1:11" ht="14.45" customHeight="1" x14ac:dyDescent="0.2">
      <c r="B26" s="83"/>
      <c r="C26" s="83"/>
      <c r="D26" s="83"/>
      <c r="E26" s="83"/>
      <c r="F26" s="83"/>
      <c r="G26" s="54"/>
    </row>
    <row r="27" spans="1:11" ht="14.45" customHeight="1" x14ac:dyDescent="0.2">
      <c r="B27" s="83"/>
      <c r="C27" s="83"/>
      <c r="D27" s="83"/>
      <c r="E27" s="83"/>
      <c r="F27" s="83"/>
      <c r="G27" s="54"/>
    </row>
    <row r="28" spans="1:11" ht="14.45" customHeight="1" x14ac:dyDescent="0.2">
      <c r="A28" s="9"/>
      <c r="B28" s="54"/>
      <c r="C28" s="54"/>
      <c r="D28" s="54"/>
      <c r="E28" s="54"/>
    </row>
    <row r="29" spans="1:11" ht="14.45" customHeight="1" x14ac:dyDescent="0.2">
      <c r="B29" s="54"/>
      <c r="C29" s="54"/>
      <c r="D29" s="54"/>
      <c r="E29" s="54"/>
    </row>
    <row r="30" spans="1:11" ht="14.45" customHeight="1" x14ac:dyDescent="0.2">
      <c r="B30" s="54"/>
      <c r="C30" s="54"/>
      <c r="D30" s="54"/>
      <c r="E30" s="54"/>
    </row>
    <row r="31" spans="1:11" ht="14.45" customHeight="1" x14ac:dyDescent="0.2">
      <c r="B31" s="14"/>
      <c r="C31" s="14"/>
      <c r="D31" s="13" t="s">
        <v>45</v>
      </c>
      <c r="E31" s="3" t="s">
        <v>36</v>
      </c>
      <c r="F31" s="31">
        <v>30</v>
      </c>
      <c r="G31" s="19" t="s">
        <v>3</v>
      </c>
      <c r="H31" s="14"/>
    </row>
    <row r="32" spans="1:11" ht="14.45" customHeight="1" x14ac:dyDescent="0.2">
      <c r="B32" s="14"/>
      <c r="C32" s="14"/>
      <c r="D32" s="3" t="s">
        <v>32</v>
      </c>
      <c r="E32" s="3" t="s">
        <v>38</v>
      </c>
      <c r="F32" s="32">
        <v>20</v>
      </c>
      <c r="G32" s="53" t="s">
        <v>4</v>
      </c>
      <c r="H32" s="14"/>
    </row>
    <row r="33" spans="1:13" ht="14.45" customHeight="1" x14ac:dyDescent="0.2">
      <c r="B33" s="14"/>
      <c r="C33" s="14"/>
      <c r="D33" s="3" t="s">
        <v>37</v>
      </c>
      <c r="E33" s="3" t="s">
        <v>0</v>
      </c>
      <c r="F33" s="32">
        <v>5</v>
      </c>
      <c r="G33" s="53" t="s">
        <v>2</v>
      </c>
      <c r="H33" s="14"/>
    </row>
    <row r="34" spans="1:13" ht="14.45" customHeight="1" x14ac:dyDescent="0.2">
      <c r="B34" s="14"/>
      <c r="C34" s="14"/>
      <c r="D34" s="3" t="s">
        <v>33</v>
      </c>
      <c r="E34" s="3" t="s">
        <v>34</v>
      </c>
      <c r="F34" s="32">
        <v>10</v>
      </c>
      <c r="G34" s="53" t="s">
        <v>5</v>
      </c>
      <c r="H34" s="14"/>
      <c r="M34" s="14"/>
    </row>
    <row r="35" spans="1:13" ht="14.45" customHeight="1" x14ac:dyDescent="0.2">
      <c r="B35" s="14"/>
      <c r="C35" s="14"/>
      <c r="D35" s="3"/>
      <c r="E35" s="3"/>
      <c r="F35" s="33"/>
      <c r="G35" s="19"/>
      <c r="H35" s="84" t="s">
        <v>100</v>
      </c>
      <c r="I35" s="85"/>
      <c r="J35" s="85"/>
      <c r="K35" s="86"/>
    </row>
    <row r="36" spans="1:13" ht="14.45" customHeight="1" x14ac:dyDescent="0.2">
      <c r="B36" s="14"/>
      <c r="C36" s="9"/>
      <c r="D36" s="9" t="s">
        <v>1</v>
      </c>
      <c r="E36" s="34"/>
      <c r="F36" s="3"/>
      <c r="G36" s="19"/>
      <c r="H36" s="87"/>
      <c r="I36" s="88"/>
      <c r="J36" s="88"/>
      <c r="K36" s="89"/>
    </row>
    <row r="37" spans="1:13" ht="14.45" customHeight="1" x14ac:dyDescent="0.2">
      <c r="B37" s="14"/>
      <c r="C37" s="9"/>
      <c r="E37" s="18" t="s">
        <v>90</v>
      </c>
      <c r="F37" s="14"/>
      <c r="G37" s="19"/>
      <c r="H37" s="87"/>
      <c r="I37" s="88"/>
      <c r="J37" s="88"/>
      <c r="K37" s="89"/>
    </row>
    <row r="38" spans="1:13" ht="14.45" customHeight="1" x14ac:dyDescent="0.2">
      <c r="B38" s="14"/>
      <c r="D38" s="3" t="s">
        <v>92</v>
      </c>
      <c r="E38" s="3" t="s">
        <v>39</v>
      </c>
      <c r="F38" s="22">
        <f>'DA1-1'!d0</f>
        <v>5.2899999999999938</v>
      </c>
      <c r="G38" s="14" t="s">
        <v>2</v>
      </c>
      <c r="H38" s="96" t="s">
        <v>97</v>
      </c>
      <c r="I38" s="90">
        <f>'DA1-1'!checkM</f>
        <v>-3.7006990000114115</v>
      </c>
      <c r="J38" s="91" t="s">
        <v>6</v>
      </c>
      <c r="K38" s="92"/>
    </row>
    <row r="39" spans="1:13" ht="14.45" customHeight="1" x14ac:dyDescent="0.2">
      <c r="B39" s="14"/>
      <c r="D39" s="3" t="s">
        <v>93</v>
      </c>
      <c r="E39" s="3" t="s">
        <v>12</v>
      </c>
      <c r="F39" s="22">
        <f>'DA1-1'!d</f>
        <v>5.9099999999999806</v>
      </c>
      <c r="G39" s="14" t="s">
        <v>2</v>
      </c>
      <c r="H39" s="96" t="s">
        <v>98</v>
      </c>
      <c r="I39" s="90">
        <f>'DA1-1'!checkP</f>
        <v>1.4036000000104174</v>
      </c>
      <c r="J39" s="91" t="s">
        <v>99</v>
      </c>
      <c r="K39" s="92"/>
    </row>
    <row r="40" spans="1:13" ht="14.45" customHeight="1" x14ac:dyDescent="0.2">
      <c r="B40" s="14"/>
      <c r="D40" s="3"/>
      <c r="E40" s="63" t="str">
        <f>'DA1-1'!$H$23</f>
        <v xml:space="preserve"> </v>
      </c>
      <c r="F40" s="22"/>
      <c r="G40" s="14"/>
      <c r="H40" s="96"/>
      <c r="I40" s="90"/>
      <c r="J40" s="93"/>
      <c r="K40" s="92"/>
    </row>
    <row r="41" spans="1:13" ht="14.45" customHeight="1" x14ac:dyDescent="0.2">
      <c r="B41" s="14"/>
      <c r="C41" s="9"/>
      <c r="D41" s="14"/>
      <c r="E41" s="18" t="s">
        <v>91</v>
      </c>
      <c r="F41" s="14"/>
      <c r="G41" s="14"/>
      <c r="H41" s="96"/>
      <c r="I41" s="90"/>
      <c r="J41" s="93"/>
      <c r="K41" s="92"/>
    </row>
    <row r="42" spans="1:13" ht="14.45" customHeight="1" x14ac:dyDescent="0.2">
      <c r="B42" s="14"/>
      <c r="D42" s="3" t="s">
        <v>92</v>
      </c>
      <c r="E42" s="3" t="s">
        <v>39</v>
      </c>
      <c r="F42" s="22">
        <f>'DA1-2'!d0</f>
        <v>7.109999999999955</v>
      </c>
      <c r="G42" s="14" t="s">
        <v>2</v>
      </c>
      <c r="H42" s="96" t="s">
        <v>97</v>
      </c>
      <c r="I42" s="90">
        <f>'DA1-2'!checkM</f>
        <v>-2.2451303306325485</v>
      </c>
      <c r="J42" s="91" t="s">
        <v>6</v>
      </c>
      <c r="K42" s="92"/>
    </row>
    <row r="43" spans="1:13" ht="14.45" customHeight="1" x14ac:dyDescent="0.2">
      <c r="B43" s="14"/>
      <c r="D43" s="3" t="s">
        <v>93</v>
      </c>
      <c r="E43" s="3" t="s">
        <v>12</v>
      </c>
      <c r="F43" s="22">
        <f>'DA1-2'!d</f>
        <v>7.9699999999999367</v>
      </c>
      <c r="G43" s="14" t="s">
        <v>2</v>
      </c>
      <c r="H43" s="97" t="s">
        <v>98</v>
      </c>
      <c r="I43" s="94">
        <f>'DA1-2'!checkP</f>
        <v>-4.5140680624142462</v>
      </c>
      <c r="J43" s="60" t="s">
        <v>99</v>
      </c>
      <c r="K43" s="95"/>
    </row>
    <row r="44" spans="1:13" ht="14.45" customHeight="1" x14ac:dyDescent="0.2">
      <c r="B44" s="14"/>
      <c r="C44" s="14"/>
      <c r="D44" s="3"/>
      <c r="E44" s="63" t="str">
        <f>'DA1-2'!$H$23</f>
        <v xml:space="preserve"> </v>
      </c>
      <c r="F44" s="33"/>
      <c r="G44" s="19"/>
      <c r="H44" s="14"/>
      <c r="I44" s="15"/>
      <c r="J44" s="15"/>
      <c r="K44" s="15"/>
      <c r="L44" s="15"/>
    </row>
    <row r="45" spans="1:13" ht="14.45" customHeight="1" x14ac:dyDescent="0.2">
      <c r="B45" s="14"/>
      <c r="C45" s="14"/>
      <c r="D45" s="3"/>
      <c r="E45" s="3"/>
      <c r="F45" s="33"/>
      <c r="G45" s="19"/>
      <c r="H45" s="14"/>
      <c r="I45" s="15"/>
      <c r="J45" s="15"/>
      <c r="K45" s="15"/>
      <c r="L45" s="15"/>
    </row>
    <row r="46" spans="1:13" ht="14.45" customHeight="1" x14ac:dyDescent="0.2">
      <c r="A46" s="54"/>
      <c r="B46" s="68" t="s">
        <v>95</v>
      </c>
      <c r="C46" s="68"/>
      <c r="D46" s="68"/>
      <c r="E46" s="68"/>
      <c r="F46" s="68"/>
      <c r="G46" s="68"/>
      <c r="H46" s="68"/>
      <c r="I46" s="68"/>
      <c r="J46" s="68"/>
      <c r="K46" s="54"/>
    </row>
    <row r="47" spans="1:13" ht="14.45" customHeight="1" x14ac:dyDescent="0.2">
      <c r="A47" s="54"/>
      <c r="B47" s="68"/>
      <c r="C47" s="68"/>
      <c r="D47" s="68"/>
      <c r="E47" s="68"/>
      <c r="F47" s="68"/>
      <c r="G47" s="68"/>
      <c r="H47" s="68"/>
      <c r="I47" s="68"/>
      <c r="J47" s="68"/>
      <c r="K47" s="54"/>
    </row>
    <row r="48" spans="1:13" ht="14.45" customHeight="1" x14ac:dyDescent="0.2">
      <c r="A48" s="54"/>
      <c r="B48" s="68"/>
      <c r="C48" s="68"/>
      <c r="D48" s="68"/>
      <c r="E48" s="68"/>
      <c r="F48" s="68"/>
      <c r="G48" s="68"/>
      <c r="H48" s="68"/>
      <c r="I48" s="68"/>
      <c r="J48" s="68"/>
      <c r="K48" s="54"/>
    </row>
    <row r="49" spans="1:11" ht="14.45" customHeight="1" x14ac:dyDescent="0.2">
      <c r="A49" s="54"/>
      <c r="B49" s="68"/>
      <c r="C49" s="68"/>
      <c r="D49" s="68"/>
      <c r="E49" s="68"/>
      <c r="F49" s="68"/>
      <c r="G49" s="68"/>
      <c r="H49" s="68"/>
      <c r="I49" s="68"/>
      <c r="J49" s="68"/>
      <c r="K49" s="54"/>
    </row>
    <row r="50" spans="1:11" ht="14.45" customHeight="1" x14ac:dyDescent="0.2">
      <c r="A50" s="54"/>
      <c r="B50" s="68"/>
      <c r="C50" s="68"/>
      <c r="D50" s="68"/>
      <c r="E50" s="68"/>
      <c r="F50" s="68"/>
      <c r="G50" s="68"/>
      <c r="H50" s="68"/>
      <c r="I50" s="68"/>
      <c r="J50" s="68"/>
      <c r="K50" s="54"/>
    </row>
    <row r="51" spans="1:11" ht="14.45" customHeight="1" x14ac:dyDescent="0.2">
      <c r="A51" s="54"/>
      <c r="B51" s="68"/>
      <c r="C51" s="68"/>
      <c r="D51" s="68"/>
      <c r="E51" s="68"/>
      <c r="F51" s="68"/>
      <c r="G51" s="68"/>
      <c r="H51" s="68"/>
      <c r="I51" s="68"/>
      <c r="J51" s="68"/>
      <c r="K51" s="54"/>
    </row>
    <row r="52" spans="1:11" ht="14.45" customHeight="1" x14ac:dyDescent="0.2">
      <c r="A52" s="54"/>
      <c r="B52" s="54"/>
      <c r="C52" s="54"/>
      <c r="D52" s="54"/>
      <c r="E52" s="54"/>
      <c r="F52" s="54"/>
      <c r="G52" s="54"/>
      <c r="H52" s="54"/>
      <c r="I52" s="54"/>
      <c r="J52" s="54"/>
      <c r="K52" s="54"/>
    </row>
    <row r="53" spans="1:11" ht="14.45" customHeight="1" x14ac:dyDescent="0.2">
      <c r="A53" s="54"/>
      <c r="B53" s="54"/>
      <c r="C53" s="54"/>
      <c r="D53" s="54"/>
      <c r="E53" s="54"/>
      <c r="F53" s="54"/>
      <c r="G53" s="54"/>
      <c r="H53" s="54"/>
      <c r="I53" s="54"/>
      <c r="J53" s="54"/>
      <c r="K53" s="54"/>
    </row>
    <row r="54" spans="1:11" ht="14.45" customHeight="1" x14ac:dyDescent="0.2">
      <c r="A54" s="54"/>
      <c r="B54" s="54"/>
      <c r="C54" s="54"/>
      <c r="D54" s="54"/>
      <c r="E54" s="54"/>
      <c r="F54" s="54"/>
      <c r="G54" s="54"/>
      <c r="H54" s="54"/>
      <c r="I54" s="54"/>
      <c r="J54" s="54"/>
      <c r="K54" s="54"/>
    </row>
    <row r="55" spans="1:11" ht="14.45" customHeight="1" x14ac:dyDescent="0.2">
      <c r="B55" s="14"/>
      <c r="C55" s="14"/>
      <c r="D55" s="3"/>
      <c r="E55" s="3"/>
      <c r="F55" s="3"/>
      <c r="G55" s="19"/>
      <c r="H55" s="14"/>
    </row>
    <row r="56" spans="1:11" ht="14.45" customHeight="1" x14ac:dyDescent="0.2">
      <c r="B56" s="14"/>
      <c r="C56" s="14"/>
      <c r="E56" s="3"/>
      <c r="F56" s="3"/>
      <c r="G56" s="19"/>
      <c r="H56" s="14"/>
    </row>
    <row r="57" spans="1:11" ht="14.45" customHeight="1" x14ac:dyDescent="0.2">
      <c r="B57" s="14"/>
      <c r="C57" s="14"/>
      <c r="E57" s="3"/>
      <c r="F57" s="34"/>
      <c r="G57" s="19"/>
      <c r="H57" s="14"/>
    </row>
    <row r="58" spans="1:11" ht="14.45" customHeight="1" x14ac:dyDescent="0.2">
      <c r="B58" s="14"/>
      <c r="C58" s="14"/>
      <c r="E58" s="3"/>
      <c r="F58" s="34"/>
      <c r="G58" s="19"/>
      <c r="H58" s="14"/>
    </row>
    <row r="59" spans="1:11" ht="14.45" customHeight="1" x14ac:dyDescent="0.2">
      <c r="B59" s="14"/>
      <c r="C59" s="14"/>
      <c r="E59" s="3"/>
      <c r="F59" s="34"/>
      <c r="G59" s="19"/>
      <c r="H59" s="14"/>
    </row>
    <row r="60" spans="1:11" ht="14.45" customHeight="1" x14ac:dyDescent="0.2">
      <c r="B60" s="14"/>
      <c r="C60" s="14"/>
      <c r="E60" s="3"/>
      <c r="F60" s="34"/>
      <c r="G60" s="19"/>
      <c r="H60" s="14"/>
    </row>
    <row r="61" spans="1:11" ht="14.45" customHeight="1" x14ac:dyDescent="0.2">
      <c r="E61" s="3"/>
      <c r="F61" s="16"/>
      <c r="G61" s="19"/>
      <c r="H61" s="14"/>
    </row>
    <row r="62" spans="1:11" ht="14.45" customHeight="1" x14ac:dyDescent="0.2">
      <c r="E62" s="3"/>
      <c r="F62" s="16"/>
      <c r="G62" s="19"/>
      <c r="H62" s="14"/>
    </row>
  </sheetData>
  <mergeCells count="14">
    <mergeCell ref="H35:K37"/>
    <mergeCell ref="B22:F27"/>
    <mergeCell ref="A1:C3"/>
    <mergeCell ref="D1:I1"/>
    <mergeCell ref="J1:K1"/>
    <mergeCell ref="D3:I3"/>
    <mergeCell ref="J3:K3"/>
    <mergeCell ref="F5:G5"/>
    <mergeCell ref="I5:J5"/>
    <mergeCell ref="B7:J7"/>
    <mergeCell ref="A4:C6"/>
    <mergeCell ref="D5:E5"/>
    <mergeCell ref="B11:J17"/>
    <mergeCell ref="B46:J51"/>
  </mergeCells>
  <phoneticPr fontId="12" type="noConversion"/>
  <pageMargins left="0.25" right="0.25" top="0.75" bottom="0.75" header="0.3" footer="0.3"/>
  <pageSetup paperSize="9" orientation="portrait" r:id="rId1"/>
  <headerFooter>
    <oddFooter>&amp;LDisclaimer. This tool follows EC7 conventions. Results are for preliminary use only and must be checked and approved by a suitably qualified engineer before reliance. PHICON accepts no liability without formal verification/approval.</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E5A18-8151-4DA2-8063-084EF573206F}">
  <sheetPr codeName="Sheet4"/>
  <dimension ref="A1:K52"/>
  <sheetViews>
    <sheetView zoomScaleNormal="100" zoomScaleSheetLayoutView="175" workbookViewId="0">
      <selection activeCell="J2" sqref="J2"/>
    </sheetView>
  </sheetViews>
  <sheetFormatPr defaultColWidth="8.85546875" defaultRowHeight="12.75" x14ac:dyDescent="0.2"/>
  <cols>
    <col min="1" max="3" width="9" style="14" customWidth="1"/>
    <col min="4" max="6" width="9" style="3" customWidth="1"/>
    <col min="7" max="7" width="9" style="19" customWidth="1"/>
    <col min="8" max="11" width="9" style="14" customWidth="1"/>
    <col min="12" max="19" width="8.85546875" style="14"/>
    <col min="20" max="20" width="37.42578125" style="14" bestFit="1" customWidth="1"/>
    <col min="21" max="16384" width="8.85546875" style="14"/>
  </cols>
  <sheetData>
    <row r="1" spans="1:11" ht="12.75" customHeight="1" x14ac:dyDescent="0.2">
      <c r="A1" s="79"/>
      <c r="B1" s="79"/>
      <c r="C1" s="80"/>
      <c r="D1" s="65" t="s">
        <v>56</v>
      </c>
      <c r="E1" s="78"/>
      <c r="F1" s="78"/>
      <c r="G1" s="78"/>
      <c r="H1" s="78"/>
      <c r="I1" s="66"/>
      <c r="J1" s="65" t="s">
        <v>57</v>
      </c>
      <c r="K1" s="66"/>
    </row>
    <row r="2" spans="1:11" ht="12.75" customHeight="1" x14ac:dyDescent="0.2">
      <c r="A2" s="79"/>
      <c r="B2" s="79"/>
      <c r="C2" s="80"/>
      <c r="D2" s="28" t="str">
        <f>Input!D2</f>
        <v>Example Project</v>
      </c>
      <c r="E2" s="37"/>
      <c r="F2" s="37"/>
      <c r="G2" s="37"/>
      <c r="H2" s="37"/>
      <c r="I2" s="38"/>
      <c r="J2" s="28" t="str">
        <f>Input!J2</f>
        <v>Eample Job No.</v>
      </c>
      <c r="K2" s="38"/>
    </row>
    <row r="3" spans="1:11" ht="12.75" customHeight="1" x14ac:dyDescent="0.2">
      <c r="A3" s="79"/>
      <c r="B3" s="79"/>
      <c r="C3" s="80"/>
      <c r="D3" s="65" t="s">
        <v>35</v>
      </c>
      <c r="E3" s="78"/>
      <c r="F3" s="78"/>
      <c r="G3" s="78"/>
      <c r="H3" s="78"/>
      <c r="I3" s="66"/>
      <c r="J3" s="69" t="s">
        <v>21</v>
      </c>
      <c r="K3" s="70"/>
    </row>
    <row r="4" spans="1:11" ht="12.75" customHeight="1" x14ac:dyDescent="0.2">
      <c r="A4" s="81" t="s">
        <v>22</v>
      </c>
      <c r="B4" s="81"/>
      <c r="C4" s="82"/>
      <c r="D4" s="28" t="str">
        <f>Input!D4</f>
        <v>Example Structure</v>
      </c>
      <c r="E4" s="37"/>
      <c r="F4" s="37"/>
      <c r="G4" s="37"/>
      <c r="H4" s="37"/>
      <c r="I4" s="40"/>
      <c r="J4" s="28"/>
      <c r="K4" s="38"/>
    </row>
    <row r="5" spans="1:11" ht="12.75" customHeight="1" x14ac:dyDescent="0.2">
      <c r="A5" s="81"/>
      <c r="B5" s="81"/>
      <c r="C5" s="82"/>
      <c r="D5" s="65" t="s">
        <v>58</v>
      </c>
      <c r="E5" s="66"/>
      <c r="F5" s="65" t="s">
        <v>59</v>
      </c>
      <c r="G5" s="66"/>
      <c r="H5" s="41" t="s">
        <v>24</v>
      </c>
      <c r="I5" s="69" t="s">
        <v>25</v>
      </c>
      <c r="J5" s="70"/>
      <c r="K5" s="42" t="s">
        <v>24</v>
      </c>
    </row>
    <row r="6" spans="1:11" ht="12.75" customHeight="1" x14ac:dyDescent="0.2">
      <c r="A6" s="81"/>
      <c r="B6" s="81"/>
      <c r="C6" s="82"/>
      <c r="D6" s="28" t="str">
        <f>Input!D6</f>
        <v>Example Client</v>
      </c>
      <c r="E6" s="38"/>
      <c r="F6" s="28" t="str">
        <f>Input!F6</f>
        <v>Example Engineer</v>
      </c>
      <c r="G6" s="38"/>
      <c r="H6" s="5">
        <f ca="1">TODAY()</f>
        <v>45934</v>
      </c>
      <c r="I6" s="28" t="str">
        <f>Input!I6</f>
        <v>Example Checker</v>
      </c>
      <c r="J6" s="38"/>
      <c r="K6" s="5">
        <f ca="1">TODAY()</f>
        <v>45934</v>
      </c>
    </row>
    <row r="7" spans="1:11" ht="12.75" customHeight="1" x14ac:dyDescent="0.2">
      <c r="A7" s="6" t="s">
        <v>29</v>
      </c>
      <c r="B7" s="71" t="s">
        <v>30</v>
      </c>
      <c r="C7" s="71"/>
      <c r="D7" s="72"/>
      <c r="E7" s="72"/>
      <c r="F7" s="72"/>
      <c r="G7" s="72"/>
      <c r="H7" s="72"/>
      <c r="I7" s="72"/>
      <c r="J7" s="72"/>
      <c r="K7" s="7" t="s">
        <v>31</v>
      </c>
    </row>
    <row r="8" spans="1:11" ht="15.75" customHeight="1" x14ac:dyDescent="0.2">
      <c r="C8" s="43"/>
    </row>
    <row r="9" spans="1:11" ht="14.45" customHeight="1" x14ac:dyDescent="0.2">
      <c r="B9" s="9" t="s">
        <v>48</v>
      </c>
      <c r="C9" s="30"/>
      <c r="G9" s="8"/>
    </row>
    <row r="10" spans="1:11" ht="14.45" customHeight="1" x14ac:dyDescent="0.2">
      <c r="B10" s="9" t="s">
        <v>47</v>
      </c>
      <c r="C10" s="9"/>
      <c r="G10" s="8"/>
    </row>
    <row r="11" spans="1:11" ht="14.45" customHeight="1" x14ac:dyDescent="0.2">
      <c r="C11" s="27" t="s">
        <v>40</v>
      </c>
    </row>
    <row r="12" spans="1:11" ht="14.45" customHeight="1" x14ac:dyDescent="0.2">
      <c r="D12" s="3" t="s">
        <v>13</v>
      </c>
    </row>
    <row r="13" spans="1:11" ht="14.45" customHeight="1" x14ac:dyDescent="0.2">
      <c r="D13" s="3" t="s">
        <v>41</v>
      </c>
      <c r="E13" s="3" t="s">
        <v>61</v>
      </c>
      <c r="F13" s="32">
        <v>1.35</v>
      </c>
    </row>
    <row r="14" spans="1:11" ht="14.45" customHeight="1" x14ac:dyDescent="0.2">
      <c r="D14" s="3" t="s">
        <v>42</v>
      </c>
      <c r="E14" s="3" t="s">
        <v>62</v>
      </c>
      <c r="F14" s="32">
        <v>1.5</v>
      </c>
    </row>
    <row r="15" spans="1:11" ht="14.45" customHeight="1" x14ac:dyDescent="0.2"/>
    <row r="16" spans="1:11" ht="14.45" customHeight="1" x14ac:dyDescent="0.2">
      <c r="D16" s="3" t="s">
        <v>43</v>
      </c>
    </row>
    <row r="17" spans="3:11" ht="14.45" customHeight="1" x14ac:dyDescent="0.2">
      <c r="D17" s="3" t="s">
        <v>44</v>
      </c>
      <c r="E17" s="3" t="s">
        <v>63</v>
      </c>
      <c r="F17" s="32">
        <v>1</v>
      </c>
    </row>
    <row r="18" spans="3:11" ht="14.45" customHeight="1" x14ac:dyDescent="0.2">
      <c r="D18" s="3" t="s">
        <v>32</v>
      </c>
      <c r="E18" s="3" t="s">
        <v>64</v>
      </c>
      <c r="F18" s="32">
        <v>1</v>
      </c>
      <c r="J18" s="21"/>
      <c r="K18" s="20"/>
    </row>
    <row r="19" spans="3:11" ht="14.45" customHeight="1" x14ac:dyDescent="0.2">
      <c r="C19" s="3"/>
      <c r="D19" s="27" t="s">
        <v>50</v>
      </c>
    </row>
    <row r="20" spans="3:11" ht="14.45" customHeight="1" x14ac:dyDescent="0.2">
      <c r="D20" s="3" t="s">
        <v>88</v>
      </c>
      <c r="E20" s="3" t="s">
        <v>89</v>
      </c>
      <c r="F20" s="35">
        <f>MIN(0.5,0.1*h)</f>
        <v>0.5</v>
      </c>
      <c r="G20" s="19" t="s">
        <v>2</v>
      </c>
      <c r="H20" s="49" t="s">
        <v>1</v>
      </c>
      <c r="I20" s="50"/>
      <c r="J20" s="46"/>
      <c r="K20" s="47"/>
    </row>
    <row r="21" spans="3:11" ht="14.45" customHeight="1" x14ac:dyDescent="0.2">
      <c r="D21" s="3" t="s">
        <v>45</v>
      </c>
      <c r="E21" s="3" t="s">
        <v>36</v>
      </c>
      <c r="F21" s="34">
        <f>DEGREES(ATAN(TAN(RADIANS(phi))/gammaphi))</f>
        <v>29.999999999999996</v>
      </c>
      <c r="G21" s="19" t="s">
        <v>3</v>
      </c>
      <c r="H21" s="48" t="s">
        <v>39</v>
      </c>
      <c r="I21" s="61">
        <v>5.2899999999999938</v>
      </c>
      <c r="J21" s="58" t="s">
        <v>2</v>
      </c>
      <c r="K21" s="51"/>
    </row>
    <row r="22" spans="3:11" ht="14.45" customHeight="1" x14ac:dyDescent="0.2">
      <c r="D22" s="3" t="s">
        <v>32</v>
      </c>
      <c r="E22" s="3" t="s">
        <v>65</v>
      </c>
      <c r="F22" s="34">
        <f>gamma/gammagamma</f>
        <v>20</v>
      </c>
      <c r="G22" s="19" t="s">
        <v>15</v>
      </c>
      <c r="H22" s="48" t="s">
        <v>12</v>
      </c>
      <c r="I22" s="62">
        <v>5.9099999999999806</v>
      </c>
      <c r="J22" s="58" t="s">
        <v>2</v>
      </c>
      <c r="K22" s="51"/>
    </row>
    <row r="23" spans="3:11" ht="14.45" customHeight="1" x14ac:dyDescent="0.2">
      <c r="D23" s="2" t="s">
        <v>86</v>
      </c>
      <c r="E23" s="3" t="s">
        <v>66</v>
      </c>
      <c r="F23" s="36">
        <f>(1-SIN(RADIANS(F21)))/(1+SIN(RADIANS(F21)))</f>
        <v>0.33333333333333331</v>
      </c>
      <c r="H23" s="64" t="str">
        <f>IF(d="Solution","Algorithm limitation - no solution found!"," ")</f>
        <v xml:space="preserve"> </v>
      </c>
      <c r="I23" s="59"/>
      <c r="J23" s="60"/>
      <c r="K23" s="52"/>
    </row>
    <row r="24" spans="3:11" ht="14.45" customHeight="1" x14ac:dyDescent="0.2">
      <c r="D24" s="1" t="s">
        <v>87</v>
      </c>
      <c r="E24" s="3" t="s">
        <v>67</v>
      </c>
      <c r="F24" s="36">
        <f>1/Ka</f>
        <v>3</v>
      </c>
      <c r="G24" s="8"/>
      <c r="H24" s="44"/>
      <c r="I24" s="24"/>
      <c r="J24" s="24"/>
      <c r="K24" s="24"/>
    </row>
    <row r="25" spans="3:11" ht="14.45" customHeight="1" x14ac:dyDescent="0.2">
      <c r="D25" s="27" t="s">
        <v>51</v>
      </c>
      <c r="F25" s="27" t="s">
        <v>17</v>
      </c>
      <c r="G25" s="8" t="s">
        <v>14</v>
      </c>
      <c r="H25" s="24"/>
      <c r="I25" s="24"/>
      <c r="J25" s="24"/>
      <c r="K25" s="24"/>
    </row>
    <row r="26" spans="3:11" ht="14.45" customHeight="1" x14ac:dyDescent="0.2">
      <c r="E26" s="27" t="s">
        <v>52</v>
      </c>
      <c r="H26" s="24"/>
      <c r="I26" s="24"/>
      <c r="J26" s="24"/>
      <c r="K26" s="24"/>
    </row>
    <row r="27" spans="3:11" ht="14.45" customHeight="1" x14ac:dyDescent="0.2">
      <c r="E27" s="3" t="s">
        <v>68</v>
      </c>
      <c r="F27" s="35">
        <f>0.5*Kp*design_gamma*d0^2*gammaG</f>
        <v>1133.3560499999974</v>
      </c>
      <c r="G27" s="56" t="s">
        <v>16</v>
      </c>
      <c r="H27" s="56"/>
    </row>
    <row r="28" spans="3:11" ht="14.45" customHeight="1" x14ac:dyDescent="0.2">
      <c r="E28" s="3" t="s">
        <v>69</v>
      </c>
      <c r="F28" s="35">
        <f>0.5*((Kp*design_gamma*(d0+h+min_exc))+(Kp*design_gamma*(h+min_exc+d)))*(d-d0)*gammaG</f>
        <v>557.4419999999875</v>
      </c>
      <c r="G28" s="56" t="s">
        <v>16</v>
      </c>
      <c r="H28" s="56"/>
    </row>
    <row r="29" spans="3:11" ht="14.45" customHeight="1" x14ac:dyDescent="0.2">
      <c r="E29" s="3" t="s">
        <v>70</v>
      </c>
      <c r="F29" s="35">
        <f>0.5*Ka*design_gamma*((h+min_exc+d0)^2)*gammaG</f>
        <v>523.90844999999945</v>
      </c>
      <c r="G29" s="56" t="s">
        <v>16</v>
      </c>
      <c r="H29" s="56"/>
    </row>
    <row r="30" spans="3:11" ht="14.45" customHeight="1" x14ac:dyDescent="0.2">
      <c r="E30" s="3" t="s">
        <v>71</v>
      </c>
      <c r="F30" s="35">
        <f>0.5*((Ka*design_gamma*d0)+(Ka*design_gamma*d))*(d-d0)*gammaG</f>
        <v>31.247999999999262</v>
      </c>
      <c r="G30" s="56" t="s">
        <v>16</v>
      </c>
      <c r="H30" s="56"/>
    </row>
    <row r="31" spans="3:11" ht="14.45" customHeight="1" x14ac:dyDescent="0.2">
      <c r="E31" s="3" t="s">
        <v>72</v>
      </c>
      <c r="F31" s="35">
        <f>Ka*surcharge*(h+min_exc+d0)*gammaQ</f>
        <v>53.94999999999996</v>
      </c>
      <c r="G31" s="56" t="s">
        <v>18</v>
      </c>
      <c r="H31" s="56"/>
    </row>
    <row r="32" spans="3:11" ht="14.45" customHeight="1" x14ac:dyDescent="0.2">
      <c r="E32" s="3" t="s">
        <v>73</v>
      </c>
      <c r="F32" s="35">
        <f>Kp*surcharge*(d-d0)*gammaQ</f>
        <v>27.899999999999405</v>
      </c>
      <c r="G32" s="56" t="s">
        <v>18</v>
      </c>
      <c r="H32" s="56"/>
    </row>
    <row r="33" spans="4:9" ht="14.45" customHeight="1" x14ac:dyDescent="0.2">
      <c r="D33" s="23" t="s">
        <v>60</v>
      </c>
      <c r="F33" s="34"/>
    </row>
    <row r="34" spans="4:9" ht="14.45" customHeight="1" x14ac:dyDescent="0.2">
      <c r="E34" s="8" t="s">
        <v>53</v>
      </c>
      <c r="F34" s="34"/>
    </row>
    <row r="35" spans="4:9" ht="14.45" customHeight="1" x14ac:dyDescent="0.2">
      <c r="E35" s="3" t="s">
        <v>74</v>
      </c>
      <c r="F35" s="35">
        <f>d0/3</f>
        <v>1.7633333333333312</v>
      </c>
      <c r="G35" s="19" t="s">
        <v>2</v>
      </c>
    </row>
    <row r="36" spans="4:9" ht="14.45" customHeight="1" x14ac:dyDescent="0.2">
      <c r="E36" s="3" t="s">
        <v>75</v>
      </c>
      <c r="F36" s="35">
        <f>(d-d0)*((Kp*design_gamma*(h+min_exc+d0))+2*Kp*design_gamma*(h+min_exc+d))/(3*(Kp*design_gamma*(h+min_exc+d0)+Kp*design_gamma*(h+min_exc+d)))</f>
        <v>0.31288588588587912</v>
      </c>
      <c r="G36" s="19" t="s">
        <v>2</v>
      </c>
    </row>
    <row r="37" spans="4:9" ht="14.45" customHeight="1" x14ac:dyDescent="0.2">
      <c r="E37" s="3" t="s">
        <v>76</v>
      </c>
      <c r="F37" s="35">
        <f>(h+min_exc+d0)/3</f>
        <v>3.5966666666666645</v>
      </c>
      <c r="G37" s="19" t="s">
        <v>2</v>
      </c>
    </row>
    <row r="38" spans="4:9" ht="14.45" customHeight="1" x14ac:dyDescent="0.2">
      <c r="E38" s="3" t="s">
        <v>77</v>
      </c>
      <c r="F38" s="35">
        <f>((d-d0)*((Ka*design_gamma*d0)+2*Ka*design_gamma*d))/(3*((Ka*design_gamma*d0)+Ka*design_gamma*d))</f>
        <v>0.31572023809523131</v>
      </c>
      <c r="G38" s="19" t="s">
        <v>2</v>
      </c>
    </row>
    <row r="39" spans="4:9" ht="14.45" customHeight="1" x14ac:dyDescent="0.2">
      <c r="E39" s="3" t="s">
        <v>78</v>
      </c>
      <c r="F39" s="35">
        <f>(h+min_exc+d0)/2</f>
        <v>5.3949999999999969</v>
      </c>
      <c r="G39" s="19" t="s">
        <v>2</v>
      </c>
    </row>
    <row r="40" spans="4:9" ht="14.45" customHeight="1" x14ac:dyDescent="0.2">
      <c r="E40" s="3" t="s">
        <v>79</v>
      </c>
      <c r="F40" s="35">
        <f>(d-d0)/2</f>
        <v>0.30999999999999339</v>
      </c>
      <c r="G40" s="19" t="s">
        <v>2</v>
      </c>
    </row>
    <row r="41" spans="4:9" ht="14.45" customHeight="1" x14ac:dyDescent="0.2">
      <c r="E41" s="8" t="s">
        <v>54</v>
      </c>
      <c r="F41" s="34"/>
      <c r="I41" s="25"/>
    </row>
    <row r="42" spans="4:9" ht="14.45" customHeight="1" x14ac:dyDescent="0.2">
      <c r="E42" s="3" t="s">
        <v>80</v>
      </c>
      <c r="F42" s="35">
        <f>_Pp1*_lp1</f>
        <v>1998.484501499993</v>
      </c>
      <c r="G42" s="19" t="s">
        <v>6</v>
      </c>
      <c r="H42" s="35"/>
      <c r="I42" s="25"/>
    </row>
    <row r="43" spans="4:9" ht="14.45" customHeight="1" x14ac:dyDescent="0.2">
      <c r="E43" s="3" t="s">
        <v>81</v>
      </c>
      <c r="F43" s="35">
        <f>_Pp2*_lp2</f>
        <v>174.41573399999231</v>
      </c>
      <c r="G43" s="19" t="s">
        <v>6</v>
      </c>
      <c r="H43" s="35"/>
      <c r="I43" s="26"/>
    </row>
    <row r="44" spans="4:9" ht="14.45" customHeight="1" x14ac:dyDescent="0.2">
      <c r="E44" s="3" t="s">
        <v>82</v>
      </c>
      <c r="F44" s="35">
        <f>_Pa1*_la1</f>
        <v>1884.3240584999969</v>
      </c>
      <c r="G44" s="19" t="s">
        <v>6</v>
      </c>
      <c r="H44" s="35"/>
    </row>
    <row r="45" spans="4:9" ht="14.45" customHeight="1" x14ac:dyDescent="0.2">
      <c r="E45" s="3" t="s">
        <v>83</v>
      </c>
      <c r="F45" s="35">
        <f>_Pa2*_la2</f>
        <v>9.8656259999995548</v>
      </c>
      <c r="G45" s="19" t="s">
        <v>6</v>
      </c>
      <c r="H45" s="35"/>
    </row>
    <row r="46" spans="4:9" ht="14.45" customHeight="1" x14ac:dyDescent="0.2">
      <c r="E46" s="3" t="s">
        <v>84</v>
      </c>
      <c r="F46" s="35">
        <f>_Pq1*_lq1</f>
        <v>291.0602499999996</v>
      </c>
      <c r="G46" s="19" t="s">
        <v>6</v>
      </c>
      <c r="H46" s="35"/>
    </row>
    <row r="47" spans="4:9" ht="14.45" customHeight="1" x14ac:dyDescent="0.2">
      <c r="E47" s="3" t="s">
        <v>85</v>
      </c>
      <c r="F47" s="35">
        <f>_Pq2*_lq2</f>
        <v>8.6489999999996314</v>
      </c>
      <c r="G47" s="19" t="s">
        <v>6</v>
      </c>
      <c r="H47" s="35"/>
    </row>
    <row r="48" spans="4:9" ht="14.45" customHeight="1" x14ac:dyDescent="0.2">
      <c r="D48" s="27"/>
      <c r="E48" s="8" t="s">
        <v>55</v>
      </c>
    </row>
    <row r="49" spans="5:7" ht="14.45" customHeight="1" x14ac:dyDescent="0.2">
      <c r="E49" s="3" t="s">
        <v>7</v>
      </c>
      <c r="F49" s="35">
        <f>_Mp1+_Mp2+_Mq2-_Ma1-_Ma2-_Mq1</f>
        <v>-3.7006990000114115</v>
      </c>
      <c r="G49" s="39" t="s">
        <v>9</v>
      </c>
    </row>
    <row r="50" spans="5:7" ht="14.45" customHeight="1" x14ac:dyDescent="0.2">
      <c r="E50" s="3" t="s">
        <v>8</v>
      </c>
      <c r="F50" s="35">
        <f>_Pp1+_Pa2-_Pp2-_Pa1-_Pq1-_Pq2</f>
        <v>1.4036000000104174</v>
      </c>
      <c r="G50" s="39" t="s">
        <v>10</v>
      </c>
    </row>
    <row r="51" spans="5:7" ht="14.45" customHeight="1" x14ac:dyDescent="0.2">
      <c r="G51" s="39"/>
    </row>
    <row r="52" spans="5:7" ht="14.45" customHeight="1" x14ac:dyDescent="0.2">
      <c r="E52" s="3" t="s">
        <v>11</v>
      </c>
      <c r="F52" s="55">
        <f>ABS(checkM-checkP)</f>
        <v>5.1042990000218289</v>
      </c>
    </row>
  </sheetData>
  <mergeCells count="10">
    <mergeCell ref="B7:J7"/>
    <mergeCell ref="A1:C3"/>
    <mergeCell ref="D1:I1"/>
    <mergeCell ref="J1:K1"/>
    <mergeCell ref="D3:I3"/>
    <mergeCell ref="J3:K3"/>
    <mergeCell ref="A4:C6"/>
    <mergeCell ref="D5:E5"/>
    <mergeCell ref="F5:G5"/>
    <mergeCell ref="I5:J5"/>
  </mergeCells>
  <phoneticPr fontId="0" type="noConversion"/>
  <pageMargins left="0.25" right="0.25" top="0.75" bottom="0.75" header="0.3" footer="0.3"/>
  <pageSetup paperSize="9" orientation="portrait" r:id="rId1"/>
  <ignoredErrors>
    <ignoredError sqref="G49:G50"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B7722-9C93-43B8-B2EE-5C31476DC4EB}">
  <sheetPr codeName="Sheet5"/>
  <dimension ref="A1:K52"/>
  <sheetViews>
    <sheetView zoomScaleNormal="100" zoomScaleSheetLayoutView="145" workbookViewId="0">
      <selection activeCell="D6" sqref="D6"/>
    </sheetView>
  </sheetViews>
  <sheetFormatPr defaultColWidth="8.85546875" defaultRowHeight="12.75" x14ac:dyDescent="0.2"/>
  <cols>
    <col min="1" max="3" width="9" style="14" customWidth="1"/>
    <col min="4" max="6" width="9" style="3" customWidth="1"/>
    <col min="7" max="7" width="9" style="19" customWidth="1"/>
    <col min="8" max="11" width="9" style="14" customWidth="1"/>
    <col min="12" max="19" width="8.85546875" style="14"/>
    <col min="20" max="20" width="37.42578125" style="14" bestFit="1" customWidth="1"/>
    <col min="21" max="16384" width="8.85546875" style="14"/>
  </cols>
  <sheetData>
    <row r="1" spans="1:11" ht="12.75" customHeight="1" x14ac:dyDescent="0.2">
      <c r="A1" s="79"/>
      <c r="B1" s="79"/>
      <c r="C1" s="80"/>
      <c r="D1" s="65" t="s">
        <v>56</v>
      </c>
      <c r="E1" s="78"/>
      <c r="F1" s="78"/>
      <c r="G1" s="78"/>
      <c r="H1" s="78"/>
      <c r="I1" s="66"/>
      <c r="J1" s="65" t="s">
        <v>57</v>
      </c>
      <c r="K1" s="66"/>
    </row>
    <row r="2" spans="1:11" ht="12.75" customHeight="1" x14ac:dyDescent="0.2">
      <c r="A2" s="79"/>
      <c r="B2" s="79"/>
      <c r="C2" s="80"/>
      <c r="D2" s="28" t="str">
        <f>Input!D2</f>
        <v>Example Project</v>
      </c>
      <c r="E2" s="37"/>
      <c r="F2" s="37"/>
      <c r="G2" s="37"/>
      <c r="H2" s="37"/>
      <c r="I2" s="38"/>
      <c r="J2" s="28" t="str">
        <f>Input!J2</f>
        <v>Eample Job No.</v>
      </c>
      <c r="K2" s="38"/>
    </row>
    <row r="3" spans="1:11" ht="12.75" customHeight="1" x14ac:dyDescent="0.2">
      <c r="A3" s="79"/>
      <c r="B3" s="79"/>
      <c r="C3" s="80"/>
      <c r="D3" s="65" t="s">
        <v>35</v>
      </c>
      <c r="E3" s="78"/>
      <c r="F3" s="78"/>
      <c r="G3" s="78"/>
      <c r="H3" s="78"/>
      <c r="I3" s="66"/>
      <c r="J3" s="69" t="s">
        <v>21</v>
      </c>
      <c r="K3" s="70"/>
    </row>
    <row r="4" spans="1:11" ht="12.75" customHeight="1" x14ac:dyDescent="0.2">
      <c r="A4" s="81" t="s">
        <v>22</v>
      </c>
      <c r="B4" s="81"/>
      <c r="C4" s="82"/>
      <c r="D4" s="28" t="str">
        <f>Input!D4</f>
        <v>Example Structure</v>
      </c>
      <c r="E4" s="37"/>
      <c r="F4" s="37"/>
      <c r="G4" s="37"/>
      <c r="H4" s="37"/>
      <c r="I4" s="40"/>
      <c r="J4" s="28"/>
      <c r="K4" s="38"/>
    </row>
    <row r="5" spans="1:11" ht="12.75" customHeight="1" x14ac:dyDescent="0.2">
      <c r="A5" s="81"/>
      <c r="B5" s="81"/>
      <c r="C5" s="82"/>
      <c r="D5" s="65" t="s">
        <v>58</v>
      </c>
      <c r="E5" s="66"/>
      <c r="F5" s="65" t="s">
        <v>59</v>
      </c>
      <c r="G5" s="66"/>
      <c r="H5" s="41" t="s">
        <v>24</v>
      </c>
      <c r="I5" s="69" t="s">
        <v>25</v>
      </c>
      <c r="J5" s="70"/>
      <c r="K5" s="42" t="s">
        <v>24</v>
      </c>
    </row>
    <row r="6" spans="1:11" ht="12.75" customHeight="1" x14ac:dyDescent="0.2">
      <c r="A6" s="81"/>
      <c r="B6" s="81"/>
      <c r="C6" s="82"/>
      <c r="D6" s="28" t="str">
        <f>Input!D6</f>
        <v>Example Client</v>
      </c>
      <c r="E6" s="38"/>
      <c r="F6" s="28" t="str">
        <f>Input!F6</f>
        <v>Example Engineer</v>
      </c>
      <c r="G6" s="38"/>
      <c r="H6" s="5">
        <f ca="1">TODAY()</f>
        <v>45934</v>
      </c>
      <c r="I6" s="28" t="str">
        <f>Input!I6</f>
        <v>Example Checker</v>
      </c>
      <c r="J6" s="38"/>
      <c r="K6" s="5">
        <f ca="1">TODAY()</f>
        <v>45934</v>
      </c>
    </row>
    <row r="7" spans="1:11" ht="12.75" customHeight="1" x14ac:dyDescent="0.2">
      <c r="A7" s="6" t="s">
        <v>29</v>
      </c>
      <c r="B7" s="71" t="s">
        <v>30</v>
      </c>
      <c r="C7" s="71"/>
      <c r="D7" s="72"/>
      <c r="E7" s="72"/>
      <c r="F7" s="72"/>
      <c r="G7" s="72"/>
      <c r="H7" s="72"/>
      <c r="I7" s="72"/>
      <c r="J7" s="72"/>
      <c r="K7" s="7" t="s">
        <v>31</v>
      </c>
    </row>
    <row r="8" spans="1:11" ht="15.75" customHeight="1" x14ac:dyDescent="0.2">
      <c r="C8" s="43"/>
    </row>
    <row r="9" spans="1:11" ht="14.45" customHeight="1" x14ac:dyDescent="0.2">
      <c r="B9" s="9" t="s">
        <v>48</v>
      </c>
      <c r="C9" s="30"/>
      <c r="G9" s="8"/>
    </row>
    <row r="10" spans="1:11" ht="14.45" customHeight="1" x14ac:dyDescent="0.2">
      <c r="B10" s="9" t="s">
        <v>49</v>
      </c>
      <c r="C10" s="9"/>
      <c r="G10" s="8"/>
    </row>
    <row r="11" spans="1:11" ht="14.45" customHeight="1" x14ac:dyDescent="0.2">
      <c r="C11" s="27" t="s">
        <v>40</v>
      </c>
    </row>
    <row r="12" spans="1:11" ht="14.45" customHeight="1" x14ac:dyDescent="0.2">
      <c r="D12" s="3" t="s">
        <v>13</v>
      </c>
    </row>
    <row r="13" spans="1:11" ht="14.45" customHeight="1" x14ac:dyDescent="0.2">
      <c r="D13" s="3" t="s">
        <v>41</v>
      </c>
      <c r="E13" s="3" t="s">
        <v>61</v>
      </c>
      <c r="F13" s="32">
        <v>1</v>
      </c>
    </row>
    <row r="14" spans="1:11" ht="14.45" customHeight="1" x14ac:dyDescent="0.2">
      <c r="D14" s="3" t="s">
        <v>42</v>
      </c>
      <c r="E14" s="3" t="s">
        <v>62</v>
      </c>
      <c r="F14" s="32">
        <v>1.3</v>
      </c>
    </row>
    <row r="15" spans="1:11" ht="14.45" customHeight="1" x14ac:dyDescent="0.2"/>
    <row r="16" spans="1:11" ht="14.45" customHeight="1" x14ac:dyDescent="0.2">
      <c r="D16" s="3" t="s">
        <v>43</v>
      </c>
    </row>
    <row r="17" spans="3:11" ht="14.45" customHeight="1" x14ac:dyDescent="0.2">
      <c r="D17" s="3" t="s">
        <v>44</v>
      </c>
      <c r="E17" s="3" t="s">
        <v>63</v>
      </c>
      <c r="F17" s="32">
        <v>1.25</v>
      </c>
    </row>
    <row r="18" spans="3:11" ht="14.45" customHeight="1" x14ac:dyDescent="0.2">
      <c r="D18" s="3" t="s">
        <v>32</v>
      </c>
      <c r="E18" s="3" t="s">
        <v>64</v>
      </c>
      <c r="F18" s="32">
        <v>1</v>
      </c>
      <c r="J18" s="20"/>
      <c r="K18" s="20"/>
    </row>
    <row r="19" spans="3:11" ht="14.45" customHeight="1" x14ac:dyDescent="0.2">
      <c r="C19" s="3"/>
      <c r="D19" s="27" t="s">
        <v>50</v>
      </c>
    </row>
    <row r="20" spans="3:11" ht="14.45" customHeight="1" x14ac:dyDescent="0.2">
      <c r="D20" s="3" t="s">
        <v>88</v>
      </c>
      <c r="E20" s="3" t="s">
        <v>89</v>
      </c>
      <c r="F20" s="35">
        <f>MIN(0.5,0.1*h)</f>
        <v>0.5</v>
      </c>
      <c r="G20" s="19" t="s">
        <v>2</v>
      </c>
      <c r="H20" s="45" t="s">
        <v>1</v>
      </c>
      <c r="I20" s="46"/>
      <c r="J20" s="46"/>
      <c r="K20" s="47"/>
    </row>
    <row r="21" spans="3:11" ht="14.45" customHeight="1" x14ac:dyDescent="0.2">
      <c r="D21" s="3" t="s">
        <v>45</v>
      </c>
      <c r="E21" s="3" t="s">
        <v>36</v>
      </c>
      <c r="F21" s="34">
        <f>DEGREES(ATAN(TAN(RADIANS(phi))/gammaphi))</f>
        <v>24.79128089714489</v>
      </c>
      <c r="G21" s="19" t="s">
        <v>3</v>
      </c>
      <c r="H21" s="48" t="s">
        <v>39</v>
      </c>
      <c r="I21" s="61">
        <v>7.109999999999955</v>
      </c>
      <c r="J21" s="57" t="s">
        <v>2</v>
      </c>
      <c r="K21" s="51"/>
    </row>
    <row r="22" spans="3:11" ht="14.45" customHeight="1" x14ac:dyDescent="0.2">
      <c r="D22" s="3" t="s">
        <v>32</v>
      </c>
      <c r="E22" s="3" t="s">
        <v>65</v>
      </c>
      <c r="F22" s="34">
        <f>gamma/gammagamma</f>
        <v>20</v>
      </c>
      <c r="G22" s="19" t="s">
        <v>15</v>
      </c>
      <c r="H22" s="48" t="s">
        <v>12</v>
      </c>
      <c r="I22" s="62">
        <v>7.9699999999999367</v>
      </c>
      <c r="J22" s="57" t="s">
        <v>2</v>
      </c>
      <c r="K22" s="51"/>
    </row>
    <row r="23" spans="3:11" ht="14.45" customHeight="1" x14ac:dyDescent="0.2">
      <c r="D23" s="2" t="s">
        <v>86</v>
      </c>
      <c r="E23" s="3" t="s">
        <v>66</v>
      </c>
      <c r="F23" s="36">
        <f>(1-SIN(RADIANS(F21)))/(1+SIN(RADIANS(F21)))</f>
        <v>0.40913151848859131</v>
      </c>
      <c r="H23" s="64" t="str">
        <f>IF(d="Solution","Algorithm limitation - no solution found!"," ")</f>
        <v xml:space="preserve"> </v>
      </c>
      <c r="I23" s="59"/>
      <c r="J23" s="60"/>
      <c r="K23" s="52"/>
    </row>
    <row r="24" spans="3:11" ht="14.45" customHeight="1" x14ac:dyDescent="0.2">
      <c r="D24" s="2" t="s">
        <v>87</v>
      </c>
      <c r="E24" s="3" t="s">
        <v>67</v>
      </c>
      <c r="F24" s="36">
        <f>1/Ka</f>
        <v>2.444201814844742</v>
      </c>
      <c r="G24" s="8"/>
    </row>
    <row r="25" spans="3:11" ht="14.45" customHeight="1" x14ac:dyDescent="0.2">
      <c r="D25" s="27" t="s">
        <v>51</v>
      </c>
      <c r="F25" s="27" t="s">
        <v>17</v>
      </c>
      <c r="G25" s="8" t="s">
        <v>14</v>
      </c>
    </row>
    <row r="26" spans="3:11" ht="14.45" customHeight="1" x14ac:dyDescent="0.2">
      <c r="E26" s="27" t="s">
        <v>52</v>
      </c>
    </row>
    <row r="27" spans="3:11" ht="14.45" customHeight="1" x14ac:dyDescent="0.2">
      <c r="E27" s="3" t="s">
        <v>68</v>
      </c>
      <c r="F27" s="35">
        <f>0.5*Kp*design_gamma*d0^2*gammaG</f>
        <v>1235.5953456421132</v>
      </c>
      <c r="G27" s="56" t="s">
        <v>16</v>
      </c>
      <c r="H27" s="56"/>
    </row>
    <row r="28" spans="3:11" ht="14.45" customHeight="1" x14ac:dyDescent="0.2">
      <c r="E28" s="3" t="s">
        <v>69</v>
      </c>
      <c r="F28" s="35">
        <f>0.5*((Kp*design_gamma*(d0+h+min_exc))+(Kp*design_gamma*(h+min_exc+d)))*(d-d0)*gammaG</f>
        <v>548.20513664788359</v>
      </c>
      <c r="G28" s="56" t="s">
        <v>16</v>
      </c>
      <c r="H28" s="56"/>
    </row>
    <row r="29" spans="3:11" ht="14.45" customHeight="1" x14ac:dyDescent="0.2">
      <c r="E29" s="3" t="s">
        <v>70</v>
      </c>
      <c r="F29" s="35">
        <f>0.5*Ka*design_gamma*((h+min_exc+d0)^2)*gammaG</f>
        <v>650.56861931059257</v>
      </c>
      <c r="G29" s="56" t="s">
        <v>16</v>
      </c>
      <c r="H29" s="56"/>
    </row>
    <row r="30" spans="3:11" ht="14.45" customHeight="1" x14ac:dyDescent="0.2">
      <c r="E30" s="3" t="s">
        <v>71</v>
      </c>
      <c r="F30" s="35">
        <f>0.5*((Ka*design_gamma*d0)+(Ka*design_gamma*d))*(d-d0)*gammaG</f>
        <v>53.05944836974691</v>
      </c>
      <c r="G30" s="56" t="s">
        <v>16</v>
      </c>
      <c r="H30" s="56"/>
    </row>
    <row r="31" spans="3:11" ht="14.45" customHeight="1" x14ac:dyDescent="0.2">
      <c r="E31" s="3" t="s">
        <v>72</v>
      </c>
      <c r="F31" s="35">
        <f>Ka*surcharge*(h+min_exc+d0)*gammaQ</f>
        <v>67.06892982583453</v>
      </c>
      <c r="G31" s="56" t="s">
        <v>18</v>
      </c>
      <c r="H31" s="56"/>
    </row>
    <row r="32" spans="3:11" ht="14.45" customHeight="1" x14ac:dyDescent="0.2">
      <c r="E32" s="3" t="s">
        <v>73</v>
      </c>
      <c r="F32" s="35">
        <f>Kp*surcharge*(d-d0)*gammaQ</f>
        <v>27.326176289963634</v>
      </c>
      <c r="G32" s="56" t="s">
        <v>18</v>
      </c>
      <c r="H32" s="56"/>
    </row>
    <row r="33" spans="4:9" ht="14.45" customHeight="1" x14ac:dyDescent="0.2">
      <c r="D33" s="23" t="s">
        <v>60</v>
      </c>
      <c r="F33" s="34"/>
    </row>
    <row r="34" spans="4:9" ht="14.45" customHeight="1" x14ac:dyDescent="0.2">
      <c r="E34" s="8" t="s">
        <v>53</v>
      </c>
      <c r="F34" s="34"/>
    </row>
    <row r="35" spans="4:9" ht="14.45" customHeight="1" x14ac:dyDescent="0.2">
      <c r="E35" s="3" t="s">
        <v>74</v>
      </c>
      <c r="F35" s="35">
        <f>d0/3</f>
        <v>2.369999999999985</v>
      </c>
      <c r="G35" s="19" t="s">
        <v>2</v>
      </c>
    </row>
    <row r="36" spans="4:9" ht="14.45" customHeight="1" x14ac:dyDescent="0.2">
      <c r="E36" s="3" t="s">
        <v>75</v>
      </c>
      <c r="F36" s="35">
        <f>(d-d0)*((Kp*design_gamma*(h+min_exc+d0))+2*Kp*design_gamma*(h+min_exc+d))/(3*(Kp*design_gamma*(h+min_exc+d0)+Kp*design_gamma*(h+min_exc+d)))</f>
        <v>0.43472648261757757</v>
      </c>
      <c r="G36" s="19" t="s">
        <v>2</v>
      </c>
    </row>
    <row r="37" spans="4:9" ht="14.45" customHeight="1" x14ac:dyDescent="0.2">
      <c r="E37" s="3" t="s">
        <v>76</v>
      </c>
      <c r="F37" s="35">
        <f>(h+min_exc+d0)/3</f>
        <v>4.203333333333318</v>
      </c>
      <c r="G37" s="19" t="s">
        <v>2</v>
      </c>
    </row>
    <row r="38" spans="4:9" ht="14.45" customHeight="1" x14ac:dyDescent="0.2">
      <c r="E38" s="3" t="s">
        <v>77</v>
      </c>
      <c r="F38" s="35">
        <f>((d-d0)*((Ka*design_gamma*d0)+2*Ka*design_gamma*d))/(3*((Ka*design_gamma*d0)+Ka*design_gamma*d))</f>
        <v>0.43817418213968989</v>
      </c>
      <c r="G38" s="19" t="s">
        <v>2</v>
      </c>
    </row>
    <row r="39" spans="4:9" ht="14.45" customHeight="1" x14ac:dyDescent="0.2">
      <c r="E39" s="3" t="s">
        <v>78</v>
      </c>
      <c r="F39" s="35">
        <f>(h+min_exc+d0)/2</f>
        <v>6.3049999999999775</v>
      </c>
      <c r="G39" s="19" t="s">
        <v>2</v>
      </c>
    </row>
    <row r="40" spans="4:9" ht="14.45" customHeight="1" x14ac:dyDescent="0.2">
      <c r="E40" s="3" t="s">
        <v>79</v>
      </c>
      <c r="F40" s="35">
        <f>(d-d0)/2</f>
        <v>0.42999999999999083</v>
      </c>
      <c r="G40" s="19" t="s">
        <v>2</v>
      </c>
    </row>
    <row r="41" spans="4:9" ht="14.45" customHeight="1" x14ac:dyDescent="0.2">
      <c r="E41" s="8" t="s">
        <v>54</v>
      </c>
      <c r="F41" s="34"/>
      <c r="I41" s="25"/>
    </row>
    <row r="42" spans="4:9" ht="14.45" customHeight="1" x14ac:dyDescent="0.2">
      <c r="E42" s="3" t="s">
        <v>80</v>
      </c>
      <c r="F42" s="35">
        <f>_Pp1*_lp1</f>
        <v>2928.3609691717897</v>
      </c>
      <c r="G42" s="19" t="s">
        <v>6</v>
      </c>
      <c r="I42" s="25"/>
    </row>
    <row r="43" spans="4:9" ht="14.45" customHeight="1" x14ac:dyDescent="0.2">
      <c r="E43" s="3" t="s">
        <v>81</v>
      </c>
      <c r="F43" s="35">
        <f>_Pp2*_lp2</f>
        <v>238.31929080782291</v>
      </c>
      <c r="G43" s="19" t="s">
        <v>6</v>
      </c>
      <c r="I43" s="26"/>
    </row>
    <row r="44" spans="4:9" ht="14.45" customHeight="1" x14ac:dyDescent="0.2">
      <c r="E44" s="3" t="s">
        <v>82</v>
      </c>
      <c r="F44" s="35">
        <f>_Pa1*_la1</f>
        <v>2734.5567631688473</v>
      </c>
      <c r="G44" s="19" t="s">
        <v>6</v>
      </c>
    </row>
    <row r="45" spans="4:9" ht="14.45" customHeight="1" x14ac:dyDescent="0.2">
      <c r="E45" s="3" t="s">
        <v>83</v>
      </c>
      <c r="F45" s="35">
        <f>_Pa2*_la2</f>
        <v>23.249280394196955</v>
      </c>
      <c r="G45" s="19" t="s">
        <v>6</v>
      </c>
    </row>
    <row r="46" spans="4:9" ht="14.45" customHeight="1" x14ac:dyDescent="0.2">
      <c r="E46" s="3" t="s">
        <v>84</v>
      </c>
      <c r="F46" s="35">
        <f>_Pq1*_lq1</f>
        <v>422.86960255188518</v>
      </c>
      <c r="G46" s="19" t="s">
        <v>6</v>
      </c>
      <c r="H46" s="25"/>
    </row>
    <row r="47" spans="4:9" ht="14.45" customHeight="1" x14ac:dyDescent="0.2">
      <c r="E47" s="3" t="s">
        <v>85</v>
      </c>
      <c r="F47" s="35">
        <f>_Pq2*_lq2</f>
        <v>11.750255804684112</v>
      </c>
      <c r="G47" s="19" t="s">
        <v>6</v>
      </c>
      <c r="H47" s="25"/>
    </row>
    <row r="48" spans="4:9" ht="14.45" customHeight="1" x14ac:dyDescent="0.2">
      <c r="D48" s="27"/>
      <c r="E48" s="8" t="s">
        <v>55</v>
      </c>
    </row>
    <row r="49" spans="5:7" ht="14.45" customHeight="1" x14ac:dyDescent="0.2">
      <c r="E49" s="3" t="s">
        <v>7</v>
      </c>
      <c r="F49" s="35">
        <f>_Mp1+_Mp2+_Mq2-_Ma1-_Ma2-_Mq1</f>
        <v>-2.2451303306325485</v>
      </c>
      <c r="G49" s="39" t="s">
        <v>9</v>
      </c>
    </row>
    <row r="50" spans="5:7" ht="14.45" customHeight="1" x14ac:dyDescent="0.2">
      <c r="E50" s="3" t="s">
        <v>8</v>
      </c>
      <c r="F50" s="35">
        <f>_Pp1+_Pa2-_Pp2-_Pa1-_Pq1-_Pq2</f>
        <v>-4.5140680624142462</v>
      </c>
      <c r="G50" s="39" t="s">
        <v>10</v>
      </c>
    </row>
    <row r="51" spans="5:7" ht="14.45" customHeight="1" x14ac:dyDescent="0.2">
      <c r="G51" s="39"/>
    </row>
    <row r="52" spans="5:7" ht="14.45" customHeight="1" x14ac:dyDescent="0.2">
      <c r="E52" s="3" t="s">
        <v>11</v>
      </c>
      <c r="F52" s="55">
        <f>ABS(checkM-checkP)</f>
        <v>2.2689377317816977</v>
      </c>
    </row>
  </sheetData>
  <mergeCells count="10">
    <mergeCell ref="B7:J7"/>
    <mergeCell ref="A1:C3"/>
    <mergeCell ref="D1:I1"/>
    <mergeCell ref="J1:K1"/>
    <mergeCell ref="D3:I3"/>
    <mergeCell ref="J3:K3"/>
    <mergeCell ref="A4:C6"/>
    <mergeCell ref="D5:E5"/>
    <mergeCell ref="F5:G5"/>
    <mergeCell ref="I5:J5"/>
  </mergeCells>
  <pageMargins left="0.25" right="0.25" top="0.75" bottom="0.75" header="0.3" footer="0.3"/>
  <pageSetup paperSize="9" orientation="portrait" r:id="rId1"/>
  <ignoredErrors>
    <ignoredError sqref="G49:G50" numberStoredAsText="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82</vt:i4>
      </vt:variant>
    </vt:vector>
  </HeadingPairs>
  <TitlesOfParts>
    <vt:vector size="85" baseType="lpstr">
      <vt:lpstr>Input</vt:lpstr>
      <vt:lpstr>DA1-1</vt:lpstr>
      <vt:lpstr>DA1-2</vt:lpstr>
      <vt:lpstr>'DA1-1'!_la1</vt:lpstr>
      <vt:lpstr>'DA1-2'!_la1</vt:lpstr>
      <vt:lpstr>'DA1-1'!_la2</vt:lpstr>
      <vt:lpstr>'DA1-2'!_la2</vt:lpstr>
      <vt:lpstr>'DA1-1'!_lp1</vt:lpstr>
      <vt:lpstr>'DA1-2'!_lp1</vt:lpstr>
      <vt:lpstr>'DA1-1'!_lp2</vt:lpstr>
      <vt:lpstr>'DA1-2'!_lp2</vt:lpstr>
      <vt:lpstr>'DA1-1'!_lq1</vt:lpstr>
      <vt:lpstr>'DA1-2'!_lq1</vt:lpstr>
      <vt:lpstr>'DA1-1'!_lq2</vt:lpstr>
      <vt:lpstr>'DA1-2'!_lq2</vt:lpstr>
      <vt:lpstr>'DA1-1'!_Ma1</vt:lpstr>
      <vt:lpstr>'DA1-2'!_Ma1</vt:lpstr>
      <vt:lpstr>'DA1-1'!_Ma2</vt:lpstr>
      <vt:lpstr>'DA1-2'!_Ma2</vt:lpstr>
      <vt:lpstr>'DA1-1'!_Mp1</vt:lpstr>
      <vt:lpstr>'DA1-2'!_Mp1</vt:lpstr>
      <vt:lpstr>'DA1-1'!_Mp2</vt:lpstr>
      <vt:lpstr>'DA1-2'!_Mp2</vt:lpstr>
      <vt:lpstr>'DA1-1'!_Mq1</vt:lpstr>
      <vt:lpstr>'DA1-2'!_Mq1</vt:lpstr>
      <vt:lpstr>'DA1-1'!_Mq2</vt:lpstr>
      <vt:lpstr>'DA1-2'!_Mq2</vt:lpstr>
      <vt:lpstr>'DA1-1'!_Pa1</vt:lpstr>
      <vt:lpstr>'DA1-2'!_Pa1</vt:lpstr>
      <vt:lpstr>'DA1-1'!_Pa2</vt:lpstr>
      <vt:lpstr>'DA1-2'!_Pa2</vt:lpstr>
      <vt:lpstr>'DA1-1'!_Pp1</vt:lpstr>
      <vt:lpstr>'DA1-2'!_Pp1</vt:lpstr>
      <vt:lpstr>'DA1-1'!_Pp2</vt:lpstr>
      <vt:lpstr>'DA1-2'!_Pp2</vt:lpstr>
      <vt:lpstr>'DA1-1'!_Pq1</vt:lpstr>
      <vt:lpstr>'DA1-2'!_Pq1</vt:lpstr>
      <vt:lpstr>'DA1-1'!_Pq2</vt:lpstr>
      <vt:lpstr>'DA1-2'!_Pq2</vt:lpstr>
      <vt:lpstr>'DA1-1'!checkM</vt:lpstr>
      <vt:lpstr>'DA1-2'!checkM</vt:lpstr>
      <vt:lpstr>'DA1-1'!checkP</vt:lpstr>
      <vt:lpstr>'DA1-2'!checkP</vt:lpstr>
      <vt:lpstr>'DA1-1'!checkTotal</vt:lpstr>
      <vt:lpstr>'DA1-2'!checkTotal</vt:lpstr>
      <vt:lpstr>'DA1-1'!d</vt:lpstr>
      <vt:lpstr>'DA1-2'!d</vt:lpstr>
      <vt:lpstr>'DA1-1'!d0</vt:lpstr>
      <vt:lpstr>'DA1-2'!d0</vt:lpstr>
      <vt:lpstr>'DA1-2'!design_gamma</vt:lpstr>
      <vt:lpstr>design_gamma</vt:lpstr>
      <vt:lpstr>'DA1-1'!design_phi</vt:lpstr>
      <vt:lpstr>'DA1-2'!design_phi</vt:lpstr>
      <vt:lpstr>'DA1-1'!gamma</vt:lpstr>
      <vt:lpstr>gamma</vt:lpstr>
      <vt:lpstr>'DA1-2'!gammaG</vt:lpstr>
      <vt:lpstr>gammaG</vt:lpstr>
      <vt:lpstr>'DA1-2'!gammagamma</vt:lpstr>
      <vt:lpstr>gammagamma</vt:lpstr>
      <vt:lpstr>'DA1-2'!gammaphi</vt:lpstr>
      <vt:lpstr>gammaphi</vt:lpstr>
      <vt:lpstr>'DA1-2'!gammaQ</vt:lpstr>
      <vt:lpstr>gammaQ</vt:lpstr>
      <vt:lpstr>'DA1-2'!h</vt:lpstr>
      <vt:lpstr>h</vt:lpstr>
      <vt:lpstr>'DA1-1'!Ka</vt:lpstr>
      <vt:lpstr>'DA1-2'!Ka</vt:lpstr>
      <vt:lpstr>'DA1-1'!Kp</vt:lpstr>
      <vt:lpstr>'DA1-2'!Kp</vt:lpstr>
      <vt:lpstr>'DA1-1'!min_exc</vt:lpstr>
      <vt:lpstr>'DA1-2'!min_exc</vt:lpstr>
      <vt:lpstr>'DA1-2'!Pa1des</vt:lpstr>
      <vt:lpstr>Pa1des</vt:lpstr>
      <vt:lpstr>'DA1-2'!Pa2des</vt:lpstr>
      <vt:lpstr>Pa2des</vt:lpstr>
      <vt:lpstr>phi</vt:lpstr>
      <vt:lpstr>'DA1-2'!Pp1des</vt:lpstr>
      <vt:lpstr>Pp1des</vt:lpstr>
      <vt:lpstr>'DA1-2'!Pp2des</vt:lpstr>
      <vt:lpstr>Pp2des</vt:lpstr>
      <vt:lpstr>'DA1-2'!Pq1des</vt:lpstr>
      <vt:lpstr>Pq1des</vt:lpstr>
      <vt:lpstr>'DA1-2'!Pq2des</vt:lpstr>
      <vt:lpstr>Pq2des</vt:lpstr>
      <vt:lpstr>surcharge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Elements of Soil Mechanics, 9th Edition</dc:title>
  <dc:subject/>
  <dc:creator>Ian Smith</dc:creator>
  <cp:keywords/>
  <dc:description/>
  <cp:lastModifiedBy>Aminul Islam</cp:lastModifiedBy>
  <cp:lastPrinted>2025-10-04T09:12:24Z</cp:lastPrinted>
  <dcterms:created xsi:type="dcterms:W3CDTF">2005-08-25T15:23:28Z</dcterms:created>
  <dcterms:modified xsi:type="dcterms:W3CDTF">2025-10-04T09:16:46Z</dcterms:modified>
  <cp:category/>
</cp:coreProperties>
</file>